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ao_\Desktop\水連関係\2024競技会資料\2024 福井県マスターズ\"/>
    </mc:Choice>
  </mc:AlternateContent>
  <xr:revisionPtr revIDLastSave="0" documentId="8_{85994CF5-4380-487A-A239-4847ECC9DA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個人エントリーシート" sheetId="1" r:id="rId1"/>
    <sheet name="リレーエントリーシート" sheetId="11" r:id="rId2"/>
    <sheet name="申込用紙" sheetId="12" r:id="rId3"/>
    <sheet name="マスタ" sheetId="10" state="hidden" r:id="rId4"/>
  </sheets>
  <definedNames>
    <definedName name="リレー区分">マスタ!$C$2:$C$10</definedName>
    <definedName name="リレー種目">マスタ!$G$2:$G$10</definedName>
    <definedName name="個人区分">マスタ!$A$2:$A$19</definedName>
    <definedName name="個人種目">マスタ!$E$2:$E$19</definedName>
    <definedName name="選手名">個人エントリーシート!$C$3:$C$22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2" l="1"/>
  <c r="H3" i="1"/>
  <c r="H2" i="1"/>
  <c r="AB22" i="1" l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B2" i="1"/>
  <c r="AA2" i="1"/>
  <c r="W2" i="1"/>
  <c r="R3" i="11"/>
  <c r="U3" i="11" s="1"/>
  <c r="S3" i="11"/>
  <c r="W3" i="11"/>
  <c r="X3" i="11"/>
  <c r="Y3" i="11"/>
  <c r="Z3" i="11"/>
  <c r="R4" i="11"/>
  <c r="U4" i="11" s="1"/>
  <c r="S4" i="11"/>
  <c r="W4" i="11"/>
  <c r="X4" i="11"/>
  <c r="Y4" i="11"/>
  <c r="Z4" i="11"/>
  <c r="R5" i="11"/>
  <c r="U5" i="11" s="1"/>
  <c r="S5" i="11"/>
  <c r="W5" i="11"/>
  <c r="X5" i="11"/>
  <c r="Y5" i="11"/>
  <c r="Z5" i="11"/>
  <c r="R6" i="11"/>
  <c r="S6" i="11"/>
  <c r="U6" i="11"/>
  <c r="W6" i="11"/>
  <c r="X6" i="11"/>
  <c r="Y6" i="11"/>
  <c r="Z6" i="11"/>
  <c r="R7" i="11"/>
  <c r="U7" i="11" s="1"/>
  <c r="S7" i="11"/>
  <c r="W7" i="11"/>
  <c r="X7" i="11"/>
  <c r="Y7" i="11"/>
  <c r="Z7" i="11"/>
  <c r="R8" i="11"/>
  <c r="U8" i="11" s="1"/>
  <c r="S8" i="11"/>
  <c r="W8" i="11"/>
  <c r="X8" i="11"/>
  <c r="Y8" i="11"/>
  <c r="Z8" i="11"/>
  <c r="R9" i="11"/>
  <c r="U9" i="11" s="1"/>
  <c r="S9" i="11"/>
  <c r="W9" i="11"/>
  <c r="X9" i="11"/>
  <c r="Y9" i="11"/>
  <c r="Z9" i="11"/>
  <c r="R10" i="11"/>
  <c r="U10" i="11" s="1"/>
  <c r="S10" i="11"/>
  <c r="W10" i="11"/>
  <c r="X10" i="11"/>
  <c r="Y10" i="11"/>
  <c r="Z10" i="11"/>
  <c r="R11" i="11"/>
  <c r="U11" i="11" s="1"/>
  <c r="S11" i="11"/>
  <c r="W11" i="11"/>
  <c r="X11" i="11"/>
  <c r="Y11" i="11"/>
  <c r="Z11" i="11"/>
  <c r="R12" i="11"/>
  <c r="U12" i="11" s="1"/>
  <c r="S12" i="11"/>
  <c r="W12" i="11"/>
  <c r="X12" i="11"/>
  <c r="Y12" i="11"/>
  <c r="Z12" i="11"/>
  <c r="R13" i="11"/>
  <c r="U13" i="11" s="1"/>
  <c r="S13" i="11"/>
  <c r="W13" i="11"/>
  <c r="X13" i="11"/>
  <c r="Y13" i="11"/>
  <c r="Z13" i="11"/>
  <c r="R14" i="11"/>
  <c r="U14" i="11" s="1"/>
  <c r="S14" i="11"/>
  <c r="W14" i="11"/>
  <c r="X14" i="11"/>
  <c r="Y14" i="11"/>
  <c r="Z14" i="11"/>
  <c r="R15" i="11"/>
  <c r="S15" i="11"/>
  <c r="U15" i="11"/>
  <c r="W15" i="11"/>
  <c r="X15" i="11"/>
  <c r="Y15" i="11"/>
  <c r="Z15" i="11"/>
  <c r="R16" i="11"/>
  <c r="U16" i="11" s="1"/>
  <c r="S16" i="11"/>
  <c r="W16" i="11"/>
  <c r="X16" i="11"/>
  <c r="Y16" i="11"/>
  <c r="Z16" i="11"/>
  <c r="R17" i="11"/>
  <c r="U17" i="11" s="1"/>
  <c r="S17" i="11"/>
  <c r="W17" i="11"/>
  <c r="X17" i="11"/>
  <c r="Y17" i="11"/>
  <c r="Z17" i="11"/>
  <c r="R18" i="11"/>
  <c r="U18" i="11" s="1"/>
  <c r="S18" i="11"/>
  <c r="W18" i="11"/>
  <c r="X18" i="11"/>
  <c r="Y18" i="11"/>
  <c r="Z18" i="11"/>
  <c r="R19" i="11"/>
  <c r="U19" i="11" s="1"/>
  <c r="S19" i="11"/>
  <c r="W19" i="11"/>
  <c r="X19" i="11"/>
  <c r="Y19" i="11"/>
  <c r="Z19" i="11"/>
  <c r="R20" i="11"/>
  <c r="U20" i="11" s="1"/>
  <c r="S20" i="11"/>
  <c r="W20" i="11"/>
  <c r="X20" i="11"/>
  <c r="Y20" i="11"/>
  <c r="Z20" i="11"/>
  <c r="R21" i="11"/>
  <c r="U21" i="11" s="1"/>
  <c r="S21" i="11"/>
  <c r="W21" i="11"/>
  <c r="X21" i="11"/>
  <c r="Y21" i="11"/>
  <c r="Z21" i="11"/>
  <c r="R22" i="11"/>
  <c r="U22" i="11" s="1"/>
  <c r="S22" i="11"/>
  <c r="W22" i="11"/>
  <c r="X22" i="11"/>
  <c r="Y22" i="11"/>
  <c r="Z22" i="11"/>
  <c r="Y2" i="11"/>
  <c r="W2" i="11"/>
  <c r="Z2" i="11"/>
  <c r="X2" i="11"/>
  <c r="S2" i="11"/>
  <c r="R2" i="11"/>
  <c r="U2" i="11" s="1"/>
  <c r="H6" i="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I22" i="11"/>
  <c r="P22" i="11" s="1"/>
  <c r="I21" i="11"/>
  <c r="P21" i="11" s="1"/>
  <c r="I20" i="11"/>
  <c r="P20" i="11" s="1"/>
  <c r="I19" i="11"/>
  <c r="P19" i="11" s="1"/>
  <c r="I18" i="11"/>
  <c r="P18" i="11" s="1"/>
  <c r="I17" i="11"/>
  <c r="P17" i="11" s="1"/>
  <c r="I16" i="11"/>
  <c r="P16" i="11" s="1"/>
  <c r="I15" i="11"/>
  <c r="P15" i="11" s="1"/>
  <c r="I14" i="11"/>
  <c r="P14" i="11" s="1"/>
  <c r="I13" i="11"/>
  <c r="P13" i="11" s="1"/>
  <c r="I12" i="11"/>
  <c r="P12" i="11" s="1"/>
  <c r="I11" i="11"/>
  <c r="P11" i="11" s="1"/>
  <c r="I10" i="11"/>
  <c r="P10" i="11" s="1"/>
  <c r="I9" i="11"/>
  <c r="P9" i="11" s="1"/>
  <c r="I8" i="11"/>
  <c r="P8" i="11" s="1"/>
  <c r="I7" i="11"/>
  <c r="P7" i="11" s="1"/>
  <c r="I6" i="11"/>
  <c r="P6" i="11" s="1"/>
  <c r="I5" i="11"/>
  <c r="P5" i="11" s="1"/>
  <c r="I4" i="11"/>
  <c r="P4" i="11" s="1"/>
  <c r="I3" i="11"/>
  <c r="A14" i="12"/>
  <c r="P2" i="1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" i="1"/>
  <c r="H4" i="1"/>
  <c r="R3" i="1"/>
  <c r="W3" i="1"/>
  <c r="X3" i="1"/>
  <c r="Y3" i="1"/>
  <c r="Z3" i="1"/>
  <c r="AC3" i="1"/>
  <c r="AE3" i="1"/>
  <c r="AF3" i="1"/>
  <c r="AL3" i="1"/>
  <c r="AM3" i="1"/>
  <c r="AN3" i="1"/>
  <c r="AO3" i="1"/>
  <c r="AP3" i="1"/>
  <c r="AQ3" i="1"/>
  <c r="W4" i="1"/>
  <c r="X4" i="1"/>
  <c r="Y4" i="1"/>
  <c r="Z4" i="1"/>
  <c r="AC4" i="1"/>
  <c r="AE4" i="1"/>
  <c r="AF4" i="1"/>
  <c r="AL4" i="1"/>
  <c r="AM4" i="1"/>
  <c r="AN4" i="1"/>
  <c r="AO4" i="1"/>
  <c r="AP4" i="1"/>
  <c r="AQ4" i="1"/>
  <c r="W5" i="1"/>
  <c r="X5" i="1"/>
  <c r="Y5" i="1"/>
  <c r="Z5" i="1"/>
  <c r="AC5" i="1"/>
  <c r="AE5" i="1"/>
  <c r="AF5" i="1"/>
  <c r="AL5" i="1"/>
  <c r="AM5" i="1"/>
  <c r="AN5" i="1"/>
  <c r="AO5" i="1"/>
  <c r="AP5" i="1"/>
  <c r="AQ5" i="1"/>
  <c r="W6" i="1"/>
  <c r="X6" i="1"/>
  <c r="Y6" i="1"/>
  <c r="Z6" i="1"/>
  <c r="AC6" i="1"/>
  <c r="AE6" i="1"/>
  <c r="AF6" i="1"/>
  <c r="AL6" i="1"/>
  <c r="AM6" i="1"/>
  <c r="AN6" i="1"/>
  <c r="AO6" i="1"/>
  <c r="AP6" i="1"/>
  <c r="AQ6" i="1"/>
  <c r="W7" i="1"/>
  <c r="X7" i="1"/>
  <c r="Y7" i="1"/>
  <c r="Z7" i="1"/>
  <c r="AC7" i="1"/>
  <c r="AE7" i="1"/>
  <c r="AF7" i="1"/>
  <c r="AL7" i="1"/>
  <c r="AM7" i="1"/>
  <c r="AN7" i="1"/>
  <c r="AO7" i="1"/>
  <c r="AP7" i="1"/>
  <c r="AQ7" i="1"/>
  <c r="W8" i="1"/>
  <c r="X8" i="1"/>
  <c r="Y8" i="1"/>
  <c r="Z8" i="1"/>
  <c r="AC8" i="1"/>
  <c r="AE8" i="1"/>
  <c r="AF8" i="1"/>
  <c r="AL8" i="1"/>
  <c r="AM8" i="1"/>
  <c r="AN8" i="1"/>
  <c r="AO8" i="1"/>
  <c r="AP8" i="1"/>
  <c r="AQ8" i="1"/>
  <c r="W9" i="1"/>
  <c r="X9" i="1"/>
  <c r="Y9" i="1"/>
  <c r="Z9" i="1"/>
  <c r="AC9" i="1"/>
  <c r="AE9" i="1"/>
  <c r="AF9" i="1"/>
  <c r="AL9" i="1"/>
  <c r="AM9" i="1"/>
  <c r="AN9" i="1"/>
  <c r="AO9" i="1"/>
  <c r="AP9" i="1"/>
  <c r="AQ9" i="1"/>
  <c r="W10" i="1"/>
  <c r="X10" i="1"/>
  <c r="Y10" i="1"/>
  <c r="Z10" i="1"/>
  <c r="AC10" i="1"/>
  <c r="AE10" i="1"/>
  <c r="AF10" i="1"/>
  <c r="AL10" i="1"/>
  <c r="AM10" i="1"/>
  <c r="AN10" i="1"/>
  <c r="AO10" i="1"/>
  <c r="AP10" i="1"/>
  <c r="AQ10" i="1"/>
  <c r="W11" i="1"/>
  <c r="X11" i="1"/>
  <c r="Y11" i="1"/>
  <c r="Z11" i="1"/>
  <c r="AC11" i="1"/>
  <c r="AE11" i="1"/>
  <c r="AF11" i="1"/>
  <c r="AL11" i="1"/>
  <c r="AM11" i="1"/>
  <c r="AN11" i="1"/>
  <c r="AO11" i="1"/>
  <c r="AP11" i="1"/>
  <c r="AQ11" i="1"/>
  <c r="W12" i="1"/>
  <c r="X12" i="1"/>
  <c r="Y12" i="1"/>
  <c r="Z12" i="1"/>
  <c r="AC12" i="1"/>
  <c r="AE12" i="1"/>
  <c r="AF12" i="1"/>
  <c r="AL12" i="1"/>
  <c r="AM12" i="1"/>
  <c r="AN12" i="1"/>
  <c r="AO12" i="1"/>
  <c r="AP12" i="1"/>
  <c r="AQ12" i="1"/>
  <c r="W13" i="1"/>
  <c r="X13" i="1"/>
  <c r="Y13" i="1"/>
  <c r="Z13" i="1"/>
  <c r="AC13" i="1"/>
  <c r="AE13" i="1"/>
  <c r="AF13" i="1"/>
  <c r="AL13" i="1"/>
  <c r="AM13" i="1"/>
  <c r="AN13" i="1"/>
  <c r="AO13" i="1"/>
  <c r="AP13" i="1"/>
  <c r="AQ13" i="1"/>
  <c r="W14" i="1"/>
  <c r="X14" i="1"/>
  <c r="Y14" i="1"/>
  <c r="Z14" i="1"/>
  <c r="AC14" i="1"/>
  <c r="AE14" i="1"/>
  <c r="AF14" i="1"/>
  <c r="AL14" i="1"/>
  <c r="AM14" i="1"/>
  <c r="AN14" i="1"/>
  <c r="AO14" i="1"/>
  <c r="AP14" i="1"/>
  <c r="AQ14" i="1"/>
  <c r="W15" i="1"/>
  <c r="X15" i="1"/>
  <c r="Y15" i="1"/>
  <c r="Z15" i="1"/>
  <c r="AC15" i="1"/>
  <c r="AE15" i="1"/>
  <c r="AF15" i="1"/>
  <c r="AL15" i="1"/>
  <c r="AM15" i="1"/>
  <c r="AN15" i="1"/>
  <c r="AO15" i="1"/>
  <c r="AP15" i="1"/>
  <c r="AQ15" i="1"/>
  <c r="W16" i="1"/>
  <c r="X16" i="1"/>
  <c r="Y16" i="1"/>
  <c r="Z16" i="1"/>
  <c r="AC16" i="1"/>
  <c r="AE16" i="1"/>
  <c r="AF16" i="1"/>
  <c r="AL16" i="1"/>
  <c r="AM16" i="1"/>
  <c r="AN16" i="1"/>
  <c r="AO16" i="1"/>
  <c r="AP16" i="1"/>
  <c r="AQ16" i="1"/>
  <c r="W17" i="1"/>
  <c r="X17" i="1"/>
  <c r="Y17" i="1"/>
  <c r="Z17" i="1"/>
  <c r="AC17" i="1"/>
  <c r="AE17" i="1"/>
  <c r="AF17" i="1"/>
  <c r="AL17" i="1"/>
  <c r="AM17" i="1"/>
  <c r="AN17" i="1"/>
  <c r="AO17" i="1"/>
  <c r="AP17" i="1"/>
  <c r="AQ17" i="1"/>
  <c r="W18" i="1"/>
  <c r="X18" i="1"/>
  <c r="Y18" i="1"/>
  <c r="Z18" i="1"/>
  <c r="AC18" i="1"/>
  <c r="AE18" i="1"/>
  <c r="AF18" i="1"/>
  <c r="AL18" i="1"/>
  <c r="AM18" i="1"/>
  <c r="AN18" i="1"/>
  <c r="AO18" i="1"/>
  <c r="AP18" i="1"/>
  <c r="AQ18" i="1"/>
  <c r="W19" i="1"/>
  <c r="X19" i="1"/>
  <c r="Y19" i="1"/>
  <c r="Z19" i="1"/>
  <c r="AC19" i="1"/>
  <c r="AE19" i="1"/>
  <c r="AF19" i="1"/>
  <c r="AL19" i="1"/>
  <c r="AM19" i="1"/>
  <c r="AN19" i="1"/>
  <c r="AO19" i="1"/>
  <c r="AP19" i="1"/>
  <c r="AQ19" i="1"/>
  <c r="W20" i="1"/>
  <c r="X20" i="1"/>
  <c r="Y20" i="1"/>
  <c r="Z20" i="1"/>
  <c r="AC20" i="1"/>
  <c r="AE20" i="1"/>
  <c r="AF20" i="1"/>
  <c r="AL20" i="1"/>
  <c r="AM20" i="1"/>
  <c r="AN20" i="1"/>
  <c r="AO20" i="1"/>
  <c r="AP20" i="1"/>
  <c r="AQ20" i="1"/>
  <c r="W21" i="1"/>
  <c r="X21" i="1"/>
  <c r="Y21" i="1"/>
  <c r="Z21" i="1"/>
  <c r="AC21" i="1"/>
  <c r="AE21" i="1"/>
  <c r="AF21" i="1"/>
  <c r="AL21" i="1"/>
  <c r="AM21" i="1"/>
  <c r="AN21" i="1"/>
  <c r="AO21" i="1"/>
  <c r="AP21" i="1"/>
  <c r="AQ21" i="1"/>
  <c r="W22" i="1"/>
  <c r="X22" i="1"/>
  <c r="Y22" i="1"/>
  <c r="Z22" i="1"/>
  <c r="AC22" i="1"/>
  <c r="AE22" i="1"/>
  <c r="AF22" i="1"/>
  <c r="AL22" i="1"/>
  <c r="AM22" i="1"/>
  <c r="AN22" i="1"/>
  <c r="AO22" i="1"/>
  <c r="AP22" i="1"/>
  <c r="AQ22" i="1"/>
  <c r="AQ2" i="1"/>
  <c r="AP2" i="1"/>
  <c r="AN2" i="1"/>
  <c r="AO2" i="1"/>
  <c r="AM2" i="1"/>
  <c r="AL2" i="1"/>
  <c r="AF2" i="1"/>
  <c r="AE2" i="1"/>
  <c r="AC2" i="1"/>
  <c r="Z2" i="1"/>
  <c r="Y2" i="1"/>
  <c r="X2" i="1"/>
  <c r="R2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F24" i="12"/>
  <c r="C18" i="12" l="1"/>
  <c r="F18" i="12" s="1"/>
  <c r="P3" i="11"/>
  <c r="C20" i="12" s="1"/>
  <c r="F20" i="12" s="1"/>
  <c r="F2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Kimoto</author>
  </authors>
  <commentList>
    <comment ref="C18" authorId="0" shapeId="0" xr:uid="{A5700A92-8508-4C9F-9A08-58F3A27C5063}">
      <text>
        <r>
          <rPr>
            <b/>
            <sz val="9"/>
            <color indexed="81"/>
            <rFont val="MS P ゴシック"/>
            <family val="3"/>
            <charset val="128"/>
          </rPr>
          <t>エントリーを入力すると
自動計算されます。</t>
        </r>
      </text>
    </comment>
  </commentList>
</comments>
</file>

<file path=xl/sharedStrings.xml><?xml version="1.0" encoding="utf-8"?>
<sst xmlns="http://schemas.openxmlformats.org/spreadsheetml/2006/main" count="253" uniqueCount="205">
  <si>
    <t>生年月日(8)</t>
  </si>
  <si>
    <t>4</t>
  </si>
  <si>
    <t>男子</t>
  </si>
  <si>
    <t>性別</t>
    <phoneticPr fontId="1"/>
  </si>
  <si>
    <t>No</t>
    <phoneticPr fontId="1"/>
  </si>
  <si>
    <t>1</t>
    <phoneticPr fontId="1"/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</si>
  <si>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</si>
  <si>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</si>
  <si>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</si>
  <si>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</si>
  <si>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</si>
  <si>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</si>
  <si>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</si>
  <si>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</si>
  <si>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</si>
  <si>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</si>
  <si>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</si>
  <si>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</si>
  <si>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</si>
  <si>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</si>
  <si>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</si>
  <si>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</si>
  <si>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</si>
  <si>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</si>
  <si>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性別コード</t>
    <rPh sb="0" eb="2">
      <t>セイベツ</t>
    </rPh>
    <phoneticPr fontId="1"/>
  </si>
  <si>
    <t>ｶﾅ氏名(30)</t>
    <phoneticPr fontId="1"/>
  </si>
  <si>
    <t>年齢区分</t>
    <rPh sb="0" eb="2">
      <t>ネンレイ</t>
    </rPh>
    <rPh sb="2" eb="4">
      <t>クブン</t>
    </rPh>
    <phoneticPr fontId="1"/>
  </si>
  <si>
    <t>個人</t>
    <rPh sb="0" eb="2">
      <t>コジン</t>
    </rPh>
    <phoneticPr fontId="2"/>
  </si>
  <si>
    <t>リレー</t>
    <phoneticPr fontId="2"/>
  </si>
  <si>
    <t>個人種目</t>
    <rPh sb="0" eb="2">
      <t>コジン</t>
    </rPh>
    <rPh sb="2" eb="4">
      <t>シュモク</t>
    </rPh>
    <phoneticPr fontId="2"/>
  </si>
  <si>
    <t>50ｍ自由形</t>
  </si>
  <si>
    <t>100ｍ自由形</t>
  </si>
  <si>
    <t>50ｍ背泳ぎ</t>
  </si>
  <si>
    <t>100ｍ背泳ぎ</t>
  </si>
  <si>
    <t>20100</t>
  </si>
  <si>
    <t>50ｍ平泳ぎ</t>
  </si>
  <si>
    <t>100ｍ平泳ぎ</t>
  </si>
  <si>
    <t>30100</t>
  </si>
  <si>
    <t>50ｍバタフライ</t>
  </si>
  <si>
    <t>100ｍバタフライ</t>
  </si>
  <si>
    <t>10050</t>
  </si>
  <si>
    <t>20050</t>
  </si>
  <si>
    <t>30050</t>
  </si>
  <si>
    <t>40050</t>
  </si>
  <si>
    <t>40100</t>
  </si>
  <si>
    <t>所属名</t>
    <rPh sb="0" eb="3">
      <t>ショゾクメイ</t>
    </rPh>
    <phoneticPr fontId="1"/>
  </si>
  <si>
    <t>ｶﾅ所属</t>
    <rPh sb="2" eb="4">
      <t>ショゾク</t>
    </rPh>
    <phoneticPr fontId="1"/>
  </si>
  <si>
    <t>年齢コード</t>
    <rPh sb="0" eb="2">
      <t>ネンレイ</t>
    </rPh>
    <phoneticPr fontId="1"/>
  </si>
  <si>
    <t>日本マスターズ協会登録番号</t>
  </si>
  <si>
    <t>個人出場
種目数</t>
    <rPh sb="0" eb="2">
      <t>コジン</t>
    </rPh>
    <rPh sb="2" eb="4">
      <t>シュツジョウ</t>
    </rPh>
    <rPh sb="5" eb="7">
      <t>シュモク</t>
    </rPh>
    <rPh sb="7" eb="8">
      <t>スウ</t>
    </rPh>
    <phoneticPr fontId="1"/>
  </si>
  <si>
    <t>リレー種目</t>
    <rPh sb="3" eb="5">
      <t>シュモク</t>
    </rPh>
    <phoneticPr fontId="2"/>
  </si>
  <si>
    <t>第1泳者</t>
    <rPh sb="0" eb="1">
      <t>ダイ</t>
    </rPh>
    <rPh sb="2" eb="4">
      <t>エイシャ</t>
    </rPh>
    <phoneticPr fontId="2"/>
  </si>
  <si>
    <t>ｴﾝﾄﾘｰ種目</t>
    <rPh sb="5" eb="7">
      <t>シュモク</t>
    </rPh>
    <phoneticPr fontId="1"/>
  </si>
  <si>
    <t>ｴﾝﾄﾘｰ種目1</t>
    <phoneticPr fontId="1"/>
  </si>
  <si>
    <t>ｴﾝﾄﾘｰ種目2</t>
    <phoneticPr fontId="1"/>
  </si>
  <si>
    <t>ｴﾝﾄﾘｰ種目3</t>
    <phoneticPr fontId="1"/>
  </si>
  <si>
    <t>第2泳者</t>
    <rPh sb="0" eb="1">
      <t>ダイ</t>
    </rPh>
    <rPh sb="2" eb="4">
      <t>エイシャ</t>
    </rPh>
    <phoneticPr fontId="2"/>
  </si>
  <si>
    <t>第3泳者</t>
    <rPh sb="0" eb="1">
      <t>ダイ</t>
    </rPh>
    <rPh sb="2" eb="4">
      <t>エイシャ</t>
    </rPh>
    <phoneticPr fontId="2"/>
  </si>
  <si>
    <t>第4泳者</t>
    <rPh sb="0" eb="1">
      <t>ダイ</t>
    </rPh>
    <rPh sb="2" eb="4">
      <t>エイシャ</t>
    </rPh>
    <phoneticPr fontId="2"/>
  </si>
  <si>
    <t>申込責任者：　　　　　　　　</t>
    <rPh sb="0" eb="2">
      <t>モウシコミ</t>
    </rPh>
    <phoneticPr fontId="2"/>
  </si>
  <si>
    <t>Ｅ－Ｍａｉｌ：　　　　　　　　　　</t>
    <phoneticPr fontId="2"/>
  </si>
  <si>
    <t>×</t>
  </si>
  <si>
    <t>×</t>
    <phoneticPr fontId="2"/>
  </si>
  <si>
    <t>プログラム</t>
    <phoneticPr fontId="2"/>
  </si>
  <si>
    <t>撮影許可証</t>
    <phoneticPr fontId="2"/>
  </si>
  <si>
    <t>１００円 ＝</t>
    <phoneticPr fontId="2"/>
  </si>
  <si>
    <t>合　　　　　計</t>
    <phoneticPr fontId="2"/>
  </si>
  <si>
    <t>漢字氏名（30）</t>
    <phoneticPr fontId="1"/>
  </si>
  <si>
    <t>例</t>
    <rPh sb="0" eb="1">
      <t>レイ</t>
    </rPh>
    <phoneticPr fontId="1"/>
  </si>
  <si>
    <t>福井　一郎</t>
    <rPh sb="0" eb="2">
      <t>フクイ</t>
    </rPh>
    <rPh sb="3" eb="5">
      <t>イチロウ</t>
    </rPh>
    <phoneticPr fontId="1"/>
  </si>
  <si>
    <t>ﾌｸｲ ｲﾁﾛｳ</t>
    <phoneticPr fontId="1"/>
  </si>
  <si>
    <r>
      <t xml:space="preserve">ｴﾝﾄﾘｰ1ﾀｲﾑ
</t>
    </r>
    <r>
      <rPr>
        <sz val="10"/>
        <color rgb="FFFF0000"/>
        <rFont val="ＭＳ Ｐゴシック"/>
        <family val="3"/>
        <charset val="128"/>
      </rPr>
      <t>分と秒の間は区切りなし</t>
    </r>
    <rPh sb="16" eb="18">
      <t>クギ</t>
    </rPh>
    <phoneticPr fontId="1"/>
  </si>
  <si>
    <r>
      <t xml:space="preserve">ｴﾝﾄﾘｰ2ﾀｲﾑ
</t>
    </r>
    <r>
      <rPr>
        <sz val="10"/>
        <color rgb="FFFF0000"/>
        <rFont val="ＭＳ Ｐゴシック"/>
        <family val="3"/>
        <charset val="128"/>
      </rPr>
      <t>分と秒の間は区切りなし</t>
    </r>
    <rPh sb="16" eb="18">
      <t>クギ</t>
    </rPh>
    <phoneticPr fontId="1"/>
  </si>
  <si>
    <r>
      <t xml:space="preserve">ｴﾝﾄﾘｰ3ﾀｲﾑ
</t>
    </r>
    <r>
      <rPr>
        <sz val="10"/>
        <color rgb="FFFF0000"/>
        <rFont val="ＭＳ Ｐゴシック"/>
        <family val="3"/>
        <charset val="128"/>
      </rPr>
      <t>分と秒の間は区切りなし</t>
    </r>
    <rPh sb="16" eb="18">
      <t>クギ</t>
    </rPh>
    <phoneticPr fontId="1"/>
  </si>
  <si>
    <r>
      <t xml:space="preserve">ｴﾝﾄﾘｰﾀｲﾑ
</t>
    </r>
    <r>
      <rPr>
        <sz val="10"/>
        <color rgb="FFFF0000"/>
        <rFont val="ＭＳ Ｐゴシック"/>
        <family val="3"/>
        <charset val="128"/>
      </rPr>
      <t>分と秒の間は区切りなし</t>
    </r>
    <rPh sb="15" eb="17">
      <t>クギ</t>
    </rPh>
    <phoneticPr fontId="1"/>
  </si>
  <si>
    <t>鯖江　一郎</t>
    <rPh sb="0" eb="2">
      <t>サバエ</t>
    </rPh>
    <rPh sb="3" eb="5">
      <t>イチロウ</t>
    </rPh>
    <phoneticPr fontId="2"/>
  </si>
  <si>
    <t>敦賀　三郎</t>
    <rPh sb="0" eb="2">
      <t>ツルガ</t>
    </rPh>
    <rPh sb="3" eb="5">
      <t>サブロウ</t>
    </rPh>
    <phoneticPr fontId="2"/>
  </si>
  <si>
    <t>小浜　四郎</t>
    <rPh sb="0" eb="2">
      <t>オバマ</t>
    </rPh>
    <rPh sb="3" eb="5">
      <t>シロウ</t>
    </rPh>
    <phoneticPr fontId="2"/>
  </si>
  <si>
    <t>連絡先電話番号：　　　　　　　　　</t>
    <rPh sb="0" eb="3">
      <t>レンラクサキ</t>
    </rPh>
    <phoneticPr fontId="2"/>
  </si>
  <si>
    <t>選手番号(5)</t>
  </si>
  <si>
    <t>旧日水連ｺｰﾄﾞ(12)</t>
  </si>
  <si>
    <t>漢字氏名（30）</t>
  </si>
  <si>
    <t>ｶﾅ氏名(30)</t>
  </si>
  <si>
    <t>学校(1)</t>
  </si>
  <si>
    <t>学年(1)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</si>
  <si>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</si>
  <si>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</si>
  <si>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</si>
  <si>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</si>
  <si>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</si>
  <si>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</si>
  <si>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</si>
  <si>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</si>
  <si>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</si>
  <si>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</si>
  <si>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</si>
  <si>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</si>
  <si>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ｴﾝﾄﾘｰ3(5)</t>
  </si>
  <si>
    <t>ｴﾝﾄﾘｰﾀｲﾑ3(7)</t>
  </si>
  <si>
    <t>ｴﾝﾄﾘｰ4(5)</t>
  </si>
  <si>
    <t>ｴﾝﾄﾘｰﾀｲﾑ4(7)</t>
  </si>
  <si>
    <t>ｴﾝﾄﾘｰ5(5)</t>
  </si>
  <si>
    <t>ｴﾝﾄﾘｰﾀｲﾑ5(7)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</si>
  <si>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</si>
  <si>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</si>
  <si>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</si>
  <si>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</si>
  <si>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</si>
  <si>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</si>
  <si>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</si>
  <si>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</si>
  <si>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</si>
  <si>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</si>
  <si>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合計
年齢</t>
    <rPh sb="0" eb="2">
      <t>ゴウケイ</t>
    </rPh>
    <rPh sb="3" eb="5">
      <t>ネンレイ</t>
    </rPh>
    <phoneticPr fontId="1"/>
  </si>
  <si>
    <t>基準年齢</t>
    <rPh sb="0" eb="2">
      <t>キジュン</t>
    </rPh>
    <rPh sb="2" eb="4">
      <t>ネンレイ</t>
    </rPh>
    <phoneticPr fontId="2"/>
  </si>
  <si>
    <t>大会名</t>
    <rPh sb="0" eb="3">
      <t>タイカイメイ</t>
    </rPh>
    <phoneticPr fontId="2"/>
  </si>
  <si>
    <t>所属団体名：</t>
    <rPh sb="0" eb="2">
      <t>ショゾク</t>
    </rPh>
    <rPh sb="2" eb="4">
      <t>ダンタイ</t>
    </rPh>
    <rPh sb="4" eb="5">
      <t>メイ</t>
    </rPh>
    <phoneticPr fontId="2"/>
  </si>
  <si>
    <t>参 加 申 込 書</t>
    <phoneticPr fontId="4"/>
  </si>
  <si>
    <t>（携帯電話番号が望ましい）</t>
    <phoneticPr fontId="2"/>
  </si>
  <si>
    <t>越前　二郎</t>
    <rPh sb="0" eb="2">
      <t>エチゼン</t>
    </rPh>
    <rPh sb="3" eb="4">
      <t>2</t>
    </rPh>
    <phoneticPr fontId="2"/>
  </si>
  <si>
    <t>200ｍ個人メドレー</t>
    <rPh sb="4" eb="6">
      <t>コジン</t>
    </rPh>
    <phoneticPr fontId="2"/>
  </si>
  <si>
    <t>50200</t>
  </si>
  <si>
    <t>1泳
年齢</t>
    <rPh sb="3" eb="5">
      <t>ネンレイ</t>
    </rPh>
    <phoneticPr fontId="1"/>
  </si>
  <si>
    <t>2泳
年齢</t>
    <rPh sb="3" eb="5">
      <t>ネンレイ</t>
    </rPh>
    <phoneticPr fontId="1"/>
  </si>
  <si>
    <t>3泳
年齢</t>
    <rPh sb="3" eb="5">
      <t>ネンレイ</t>
    </rPh>
    <phoneticPr fontId="1"/>
  </si>
  <si>
    <t>4泳
年齢</t>
    <rPh sb="3" eb="5">
      <t>ネンレイ</t>
    </rPh>
    <phoneticPr fontId="1"/>
  </si>
  <si>
    <r>
      <t xml:space="preserve">リレーのみ
</t>
    </r>
    <r>
      <rPr>
        <sz val="10"/>
        <rFont val="ＭＳ Ｐゴシック"/>
        <family val="3"/>
        <charset val="128"/>
      </rPr>
      <t>または
エントリーなし</t>
    </r>
    <phoneticPr fontId="1"/>
  </si>
  <si>
    <t>チーム番号(4)</t>
    <phoneticPr fontId="1"/>
  </si>
  <si>
    <t>チーム名(20)</t>
    <phoneticPr fontId="1"/>
  </si>
  <si>
    <t>ﾖﾐｶﾞﾅ(15)</t>
    <phoneticPr fontId="1"/>
  </si>
  <si>
    <t>所属番号(4)</t>
    <phoneticPr fontId="1"/>
  </si>
  <si>
    <t>加盟番号(2)</t>
    <phoneticPr fontId="1"/>
  </si>
  <si>
    <t>学校(1)</t>
    <phoneticPr fontId="1"/>
  </si>
  <si>
    <t>ｸﾗｽ(2)</t>
    <phoneticPr fontId="1"/>
  </si>
  <si>
    <t>性別(1)</t>
    <phoneticPr fontId="1"/>
  </si>
  <si>
    <t>ｴﾝﾄﾘｰ(5)</t>
    <phoneticPr fontId="1"/>
  </si>
  <si>
    <t>ｴﾝﾄﾘｰﾀｲﾑ(7)</t>
    <phoneticPr fontId="1"/>
  </si>
  <si>
    <t>学校</t>
    <rPh sb="0" eb="2">
      <t>ガッコウ</t>
    </rPh>
    <phoneticPr fontId="1"/>
  </si>
  <si>
    <t>学年</t>
    <rPh sb="0" eb="2">
      <t>ガクネン</t>
    </rPh>
    <phoneticPr fontId="1"/>
  </si>
  <si>
    <t>18～24</t>
  </si>
  <si>
    <t>72～119</t>
  </si>
  <si>
    <t>25～29</t>
  </si>
  <si>
    <t>02</t>
  </si>
  <si>
    <t>120～159</t>
  </si>
  <si>
    <t>30～34</t>
  </si>
  <si>
    <t>03</t>
  </si>
  <si>
    <t>160～199</t>
  </si>
  <si>
    <t>35～39</t>
  </si>
  <si>
    <t>04</t>
  </si>
  <si>
    <t>200～239</t>
  </si>
  <si>
    <t>40～44</t>
  </si>
  <si>
    <t>05</t>
  </si>
  <si>
    <t>240～279</t>
  </si>
  <si>
    <t>45～49</t>
  </si>
  <si>
    <t>06</t>
  </si>
  <si>
    <t>280～319</t>
  </si>
  <si>
    <t>50～54</t>
  </si>
  <si>
    <t>07</t>
  </si>
  <si>
    <t>320～359</t>
  </si>
  <si>
    <t>55～59</t>
  </si>
  <si>
    <t>08</t>
  </si>
  <si>
    <t>360～399</t>
  </si>
  <si>
    <t>60～64</t>
  </si>
  <si>
    <t>09</t>
  </si>
  <si>
    <t>400～439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</si>
  <si>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</si>
  <si>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</si>
  <si>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</si>
  <si>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</si>
  <si>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</si>
  <si>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</si>
  <si>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</si>
  <si>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</si>
  <si>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25ｍ自由形</t>
  </si>
  <si>
    <t>10025</t>
  </si>
  <si>
    <t>4×25mフリーリレー</t>
  </si>
  <si>
    <t>4×25mメドレーリレー</t>
  </si>
  <si>
    <t>10100</t>
  </si>
  <si>
    <t>200ｍ自由形</t>
  </si>
  <si>
    <t>25ｍ背泳ぎ</t>
  </si>
  <si>
    <t>20025</t>
  </si>
  <si>
    <t>25ｍ平泳ぎ</t>
  </si>
  <si>
    <t>30025</t>
  </si>
  <si>
    <t>25ｍバタフライ</t>
  </si>
  <si>
    <t>40025</t>
  </si>
  <si>
    <t>100ｍ個人メドレー</t>
    <rPh sb="4" eb="6">
      <t>コジン</t>
    </rPh>
    <phoneticPr fontId="2"/>
  </si>
  <si>
    <t>50100</t>
  </si>
  <si>
    <t>200ｍ背泳ぎ</t>
  </si>
  <si>
    <t>200ｍ背泳ぎ</t>
    <phoneticPr fontId="2"/>
  </si>
  <si>
    <t>01</t>
    <phoneticPr fontId="2"/>
  </si>
  <si>
    <t>20200</t>
    <phoneticPr fontId="2"/>
  </si>
  <si>
    <t>200ｍ平泳ぎ</t>
    <phoneticPr fontId="2"/>
  </si>
  <si>
    <t>30200</t>
    <phoneticPr fontId="2"/>
  </si>
  <si>
    <t>200ｍバタフライ</t>
    <phoneticPr fontId="2"/>
  </si>
  <si>
    <t>40200</t>
    <phoneticPr fontId="2"/>
  </si>
  <si>
    <t>第10回福井県マスターズ水泳競技大会</t>
    <phoneticPr fontId="2"/>
  </si>
  <si>
    <t>歴年齢</t>
    <rPh sb="0" eb="1">
      <t>レキ</t>
    </rPh>
    <rPh sb="1" eb="3">
      <t>ネンレイ</t>
    </rPh>
    <phoneticPr fontId="1"/>
  </si>
  <si>
    <t>一般</t>
  </si>
  <si>
    <t>福井マスターズ</t>
    <rPh sb="0" eb="1">
      <t>フクイ</t>
    </rPh>
    <phoneticPr fontId="1"/>
  </si>
  <si>
    <t>2025年</t>
    <rPh sb="4" eb="5">
      <t>ネン</t>
    </rPh>
    <phoneticPr fontId="2"/>
  </si>
  <si>
    <t>参加料１，５００円 ＝</t>
    <rPh sb="0" eb="3">
      <t>サンカリョウ</t>
    </rPh>
    <phoneticPr fontId="2"/>
  </si>
  <si>
    <t>参加料２，０００円 ＝</t>
    <rPh sb="0" eb="3">
      <t>サンカリョウ</t>
    </rPh>
    <phoneticPr fontId="2"/>
  </si>
  <si>
    <t>７５０円 ＝</t>
    <phoneticPr fontId="2"/>
  </si>
  <si>
    <t>※Web申込の場合、この用紙の提出は不要です。</t>
    <rPh sb="15" eb="17">
      <t>テイシュツ</t>
    </rPh>
    <phoneticPr fontId="1"/>
  </si>
  <si>
    <t>ﾌｸｲﾏｽﾀｰｽﾞ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</si>
</sst>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\ #\ &quot;枚&quot;"/>
    <numFmt numFmtId="178" formatCode="\ #\ &quot;種目&quot;"/>
    <numFmt numFmtId="179" formatCode="#,##0\ &quot;円&quot;"/>
    <numFmt numFmtId="180" formatCode="#&quot;月&quot;"/>
    <numFmt numFmtId="181" formatCode="#&quot;日&quot;"/>
    <numFmt numFmtId="182" formatCode="\ 0\ &quot;冊&quot;"/>
  </numFmts>
  <fonts count="22">
    <font>
      <sz val="11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  <scheme val="minor"/>
    </font>
    <font>
      <strike/>
      <u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6" fillId="0" borderId="0">
      <alignment vertical="center"/>
    </xf>
  </cellStyleXfs>
  <cellXfs count="10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0" xfId="0" applyNumberFormat="1" applyProtection="1">
      <protection locked="0"/>
    </xf>
    <xf numFmtId="49" fontId="0" fillId="0" borderId="7" xfId="0" applyNumberFormat="1" applyBorder="1"/>
    <xf numFmtId="0" fontId="0" fillId="0" borderId="8" xfId="0" applyBorder="1"/>
    <xf numFmtId="0" fontId="0" fillId="0" borderId="7" xfId="0" applyBorder="1"/>
    <xf numFmtId="176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>
      <alignment horizontal="center"/>
    </xf>
    <xf numFmtId="176" fontId="0" fillId="0" borderId="1" xfId="0" applyNumberFormat="1" applyBorder="1" applyProtection="1">
      <protection locked="0"/>
    </xf>
    <xf numFmtId="176" fontId="0" fillId="0" borderId="9" xfId="0" applyNumberFormat="1" applyBorder="1" applyAlignment="1" applyProtection="1">
      <alignment horizontal="center"/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/>
    <xf numFmtId="49" fontId="0" fillId="0" borderId="8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1" xfId="0" applyBorder="1" applyAlignment="1">
      <alignment horizontal="center"/>
    </xf>
    <xf numFmtId="49" fontId="5" fillId="0" borderId="0" xfId="0" applyNumberFormat="1" applyFont="1" applyAlignment="1">
      <alignment horizontal="left" indent="1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13" fillId="0" borderId="0" xfId="2" applyNumberFormat="1" applyFont="1" applyAlignment="1">
      <alignment horizontal="right" vertical="center"/>
    </xf>
    <xf numFmtId="179" fontId="14" fillId="0" borderId="0" xfId="2" applyNumberFormat="1" applyFont="1">
      <alignment vertical="center"/>
    </xf>
    <xf numFmtId="0" fontId="15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177" fontId="16" fillId="0" borderId="0" xfId="2" applyNumberFormat="1" applyFont="1" applyAlignment="1">
      <alignment horizontal="right" vertical="center"/>
    </xf>
    <xf numFmtId="49" fontId="17" fillId="0" borderId="0" xfId="0" applyNumberFormat="1" applyFont="1" applyAlignment="1">
      <alignment horizontal="left"/>
    </xf>
    <xf numFmtId="49" fontId="5" fillId="5" borderId="1" xfId="0" applyNumberFormat="1" applyFont="1" applyFill="1" applyBorder="1" applyAlignment="1">
      <alignment horizontal="center" vertical="center" shrinkToFit="1"/>
    </xf>
    <xf numFmtId="49" fontId="0" fillId="5" borderId="9" xfId="0" applyNumberFormat="1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1" xfId="0" applyFill="1" applyBorder="1" applyProtection="1">
      <protection locked="0"/>
    </xf>
    <xf numFmtId="49" fontId="0" fillId="5" borderId="1" xfId="0" applyNumberFormat="1" applyFill="1" applyBorder="1" applyProtection="1">
      <protection locked="0"/>
    </xf>
    <xf numFmtId="176" fontId="0" fillId="5" borderId="1" xfId="0" applyNumberFormat="1" applyFill="1" applyBorder="1" applyProtection="1">
      <protection locked="0"/>
    </xf>
    <xf numFmtId="176" fontId="0" fillId="5" borderId="9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5" borderId="3" xfId="0" applyNumberFormat="1" applyFill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49" fontId="0" fillId="0" borderId="10" xfId="0" applyNumberForma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2" fontId="0" fillId="5" borderId="10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0" xfId="0" applyNumberFormat="1" applyProtection="1">
      <protection locked="0"/>
    </xf>
    <xf numFmtId="49" fontId="0" fillId="3" borderId="12" xfId="0" applyNumberFormat="1" applyFill="1" applyBorder="1" applyAlignment="1">
      <alignment horizontal="center"/>
    </xf>
    <xf numFmtId="14" fontId="0" fillId="0" borderId="13" xfId="0" applyNumberFormat="1" applyBorder="1" applyAlignment="1" applyProtection="1">
      <alignment horizontal="center"/>
      <protection locked="0"/>
    </xf>
    <xf numFmtId="49" fontId="0" fillId="0" borderId="14" xfId="0" applyNumberFormat="1" applyBorder="1"/>
    <xf numFmtId="49" fontId="0" fillId="3" borderId="1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49" fontId="0" fillId="5" borderId="11" xfId="0" applyNumberFormat="1" applyFill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49" fontId="0" fillId="2" borderId="10" xfId="0" applyNumberFormat="1" applyFill="1" applyBorder="1" applyAlignment="1">
      <alignment horizontal="center" vertical="center"/>
    </xf>
    <xf numFmtId="180" fontId="7" fillId="0" borderId="4" xfId="2" applyNumberFormat="1" applyFont="1" applyBorder="1" applyAlignment="1" applyProtection="1">
      <alignment horizontal="right" vertical="center"/>
      <protection locked="0"/>
    </xf>
    <xf numFmtId="181" fontId="7" fillId="0" borderId="4" xfId="2" applyNumberFormat="1" applyFont="1" applyBorder="1" applyAlignment="1" applyProtection="1">
      <alignment horizontal="right" vertical="center"/>
      <protection locked="0"/>
    </xf>
    <xf numFmtId="182" fontId="13" fillId="0" borderId="0" xfId="2" applyNumberFormat="1" applyFont="1" applyAlignment="1" applyProtection="1">
      <alignment horizontal="right" vertical="center"/>
      <protection locked="0"/>
    </xf>
    <xf numFmtId="0" fontId="20" fillId="0" borderId="0" xfId="2" applyFont="1" applyAlignment="1">
      <alignment vertical="center" shrinkToFit="1"/>
    </xf>
    <xf numFmtId="49" fontId="17" fillId="0" borderId="0" xfId="0" applyNumberFormat="1" applyFont="1" applyAlignment="1" applyProtection="1">
      <alignment horizontal="left"/>
      <protection hidden="1"/>
    </xf>
    <xf numFmtId="0" fontId="9" fillId="0" borderId="0" xfId="2" applyFont="1" applyProtection="1">
      <alignment vertical="center"/>
      <protection hidden="1"/>
    </xf>
    <xf numFmtId="0" fontId="9" fillId="0" borderId="0" xfId="2" applyFont="1" applyAlignment="1" applyProtection="1">
      <alignment horizontal="center" vertical="center"/>
      <protection hidden="1"/>
    </xf>
    <xf numFmtId="0" fontId="7" fillId="0" borderId="0" xfId="2" applyFont="1" applyProtection="1">
      <alignment vertical="center"/>
      <protection hidden="1"/>
    </xf>
    <xf numFmtId="176" fontId="0" fillId="3" borderId="1" xfId="0" applyNumberFormat="1" applyFill="1" applyBorder="1" applyAlignment="1">
      <alignment horizontal="center" vertical="center" wrapText="1"/>
    </xf>
    <xf numFmtId="176" fontId="0" fillId="5" borderId="1" xfId="0" applyNumberFormat="1" applyFill="1" applyBorder="1"/>
    <xf numFmtId="176" fontId="0" fillId="0" borderId="1" xfId="0" applyNumberFormat="1" applyBorder="1"/>
    <xf numFmtId="0" fontId="0" fillId="0" borderId="15" xfId="0" applyBorder="1"/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/>
    <xf numFmtId="2" fontId="0" fillId="0" borderId="1" xfId="0" applyNumberFormat="1" applyBorder="1"/>
    <xf numFmtId="0" fontId="0" fillId="0" borderId="8" xfId="0" quotePrefix="1" applyBorder="1"/>
    <xf numFmtId="49" fontId="0" fillId="0" borderId="8" xfId="0" quotePrefix="1" applyNumberFormat="1" applyBorder="1"/>
    <xf numFmtId="176" fontId="0" fillId="5" borderId="1" xfId="0" quotePrefix="1" applyNumberFormat="1" applyFill="1" applyBorder="1" applyProtection="1">
      <protection locked="0"/>
    </xf>
    <xf numFmtId="176" fontId="0" fillId="0" borderId="1" xfId="0" quotePrefix="1" applyNumberFormat="1" applyBorder="1" applyProtection="1">
      <protection locked="0"/>
    </xf>
    <xf numFmtId="0" fontId="12" fillId="0" borderId="0" xfId="2" applyFont="1" applyAlignment="1">
      <alignment horizontal="center" vertical="center" wrapText="1"/>
    </xf>
    <xf numFmtId="179" fontId="9" fillId="0" borderId="4" xfId="2" applyNumberFormat="1" applyFont="1" applyBorder="1" applyAlignment="1">
      <alignment horizontal="right" vertical="center"/>
    </xf>
    <xf numFmtId="179" fontId="8" fillId="0" borderId="4" xfId="2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7" fillId="0" borderId="4" xfId="2" applyFont="1" applyBorder="1" applyAlignment="1" applyProtection="1">
      <alignment horizontal="center" vertical="center" shrinkToFit="1"/>
      <protection locked="0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49" fontId="0" fillId="3" borderId="5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</cellXfs>
  <cellStyles count="3">
    <cellStyle name="標準" xfId="0" builtinId="0"/>
    <cellStyle name="標準 2" xfId="1" xr:uid="{A1856725-512E-4CCE-B2A7-0BB8EB835E6E}"/>
    <cellStyle name="標準 3" xfId="2" xr:uid="{0A1C490F-C3D2-4C5A-8D07-C80B26C19CB9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11</xdr:row>
      <xdr:rowOff>38101</xdr:rowOff>
    </xdr:from>
    <xdr:to>
      <xdr:col>5</xdr:col>
      <xdr:colOff>266700</xdr:colOff>
      <xdr:row>12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CD09E0-2904-26B2-FDAB-5ECFB0265EAC}"/>
            </a:ext>
          </a:extLst>
        </xdr:cNvPr>
        <xdr:cNvSpPr txBox="1"/>
      </xdr:nvSpPr>
      <xdr:spPr>
        <a:xfrm>
          <a:off x="2019300" y="2590801"/>
          <a:ext cx="31527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+mn-ea"/>
              <a:ea typeface="+mn-ea"/>
            </a:rPr>
            <a:t>Web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申込の場合、この用紙の提出は不要です。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3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ColWidth="9" defaultRowHeight="13.2"/>
  <cols>
    <col min="1" max="1" width="5.6640625" style="17" customWidth="1"/>
    <col min="2" max="2" width="5.6640625" style="18" customWidth="1"/>
    <col min="3" max="4" width="20.33203125" style="19" customWidth="1"/>
    <col min="5" max="5" width="13.33203125" style="4" bestFit="1" customWidth="1"/>
    <col min="6" max="8" width="7.109375" style="4" bestFit="1" customWidth="1"/>
    <col min="9" max="9" width="17.33203125" style="8" bestFit="1" customWidth="1"/>
    <col min="10" max="11" width="13.33203125" style="4" customWidth="1"/>
    <col min="12" max="12" width="16.77734375" style="19" bestFit="1" customWidth="1"/>
    <col min="13" max="13" width="10.44140625" style="56" bestFit="1" customWidth="1"/>
    <col min="14" max="14" width="16.77734375" style="19" bestFit="1" customWidth="1"/>
    <col min="15" max="15" width="10.44140625" style="56" bestFit="1" customWidth="1"/>
    <col min="16" max="16" width="16.77734375" style="19" customWidth="1"/>
    <col min="17" max="17" width="10.44140625" style="56" customWidth="1"/>
    <col min="18" max="18" width="9" style="17" customWidth="1"/>
    <col min="19" max="19" width="11" style="18" bestFit="1" customWidth="1"/>
    <col min="20" max="20" width="26.44140625" style="1" customWidth="1"/>
    <col min="21" max="21" width="11.33203125" style="1" hidden="1" customWidth="1"/>
    <col min="22" max="22" width="16.21875" style="1" hidden="1" customWidth="1"/>
    <col min="23" max="23" width="10.109375" style="1" hidden="1" customWidth="1"/>
    <col min="24" max="24" width="13.33203125" style="1" hidden="1" customWidth="1"/>
    <col min="25" max="25" width="10.6640625" style="1" hidden="1" customWidth="1"/>
    <col min="26" max="26" width="11.33203125" style="1" hidden="1" customWidth="1"/>
    <col min="27" max="28" width="7.44140625" style="1" hidden="1" customWidth="1"/>
    <col min="29" max="29" width="9" style="9" hidden="1" customWidth="1"/>
    <col min="30" max="30" width="15.109375" style="1" hidden="1" customWidth="1"/>
    <col min="31" max="31" width="11.44140625" style="1" hidden="1" customWidth="1"/>
    <col min="32" max="32" width="13.88671875" style="1" hidden="1" customWidth="1"/>
    <col min="33" max="33" width="11.44140625" style="1" hidden="1" customWidth="1"/>
    <col min="34" max="34" width="13.88671875" style="1" hidden="1" customWidth="1"/>
    <col min="35" max="35" width="11.44140625" style="1" hidden="1" customWidth="1"/>
    <col min="36" max="36" width="13.88671875" style="1" hidden="1" customWidth="1"/>
    <col min="37" max="37" width="11.33203125" style="1" hidden="1" customWidth="1"/>
    <col min="38" max="38" width="9.6640625" style="1" hidden="1" customWidth="1"/>
    <col min="39" max="39" width="13" style="1" hidden="1" customWidth="1"/>
    <col min="40" max="40" width="9.6640625" style="1" hidden="1" customWidth="1"/>
    <col min="41" max="41" width="16.77734375" style="1" hidden="1" customWidth="1"/>
    <col min="42" max="42" width="9.6640625" style="1" hidden="1" customWidth="1"/>
    <col min="43" max="43" width="13" style="1" hidden="1" customWidth="1"/>
    <col min="44" max="44" width="9.6640625" style="1" hidden="1" customWidth="1"/>
    <col min="45" max="45" width="13" style="1" hidden="1" customWidth="1"/>
    <col min="46" max="46" width="9.6640625" style="1" hidden="1" customWidth="1"/>
    <col min="47" max="47" width="13" style="1" hidden="1" customWidth="1"/>
    <col min="48" max="48" width="9.6640625" style="1" hidden="1" customWidth="1"/>
    <col min="49" max="49" width="13" style="1" hidden="1" customWidth="1"/>
    <col min="50" max="50" width="9.6640625" style="1" hidden="1" customWidth="1"/>
    <col min="51" max="51" width="13" style="1" hidden="1" customWidth="1"/>
    <col min="52" max="52" width="9.6640625" style="1" hidden="1" customWidth="1"/>
    <col min="53" max="53" width="13" style="1" hidden="1" customWidth="1"/>
    <col min="54" max="54" width="9.6640625" style="1" hidden="1" customWidth="1"/>
    <col min="55" max="55" width="13" style="1" hidden="1" customWidth="1"/>
    <col min="56" max="56" width="10.6640625" style="1" hidden="1" customWidth="1"/>
    <col min="57" max="57" width="14.109375" style="1" hidden="1" customWidth="1"/>
    <col min="58" max="58" width="9" style="1" customWidth="1"/>
    <col min="59" max="16384" width="9" style="1"/>
  </cols>
  <sheetData>
    <row r="1" spans="1:57" s="2" customFormat="1" ht="62.4">
      <c r="A1" s="60" t="s">
        <v>4</v>
      </c>
      <c r="B1" s="61" t="s">
        <v>3</v>
      </c>
      <c r="C1" s="60" t="s">
        <v>67</v>
      </c>
      <c r="D1" s="60" t="s">
        <v>25</v>
      </c>
      <c r="E1" s="62" t="s">
        <v>0</v>
      </c>
      <c r="F1" s="62" t="s">
        <v>137</v>
      </c>
      <c r="G1" s="62" t="s">
        <v>138</v>
      </c>
      <c r="H1" s="62" t="s">
        <v>196</v>
      </c>
      <c r="I1" s="63" t="s">
        <v>26</v>
      </c>
      <c r="J1" s="62" t="s">
        <v>45</v>
      </c>
      <c r="K1" s="62" t="s">
        <v>46</v>
      </c>
      <c r="L1" s="61" t="s">
        <v>53</v>
      </c>
      <c r="M1" s="64" t="s">
        <v>71</v>
      </c>
      <c r="N1" s="61" t="s">
        <v>54</v>
      </c>
      <c r="O1" s="64" t="s">
        <v>72</v>
      </c>
      <c r="P1" s="61" t="s">
        <v>55</v>
      </c>
      <c r="Q1" s="64" t="s">
        <v>73</v>
      </c>
      <c r="R1" s="65" t="s">
        <v>49</v>
      </c>
      <c r="S1" s="84" t="s">
        <v>126</v>
      </c>
      <c r="T1" s="60" t="s">
        <v>48</v>
      </c>
      <c r="U1" s="66" t="s">
        <v>79</v>
      </c>
      <c r="V1" s="67" t="s">
        <v>80</v>
      </c>
      <c r="W1" s="68" t="s">
        <v>24</v>
      </c>
      <c r="X1" s="67" t="s">
        <v>81</v>
      </c>
      <c r="Y1" s="67" t="s">
        <v>82</v>
      </c>
      <c r="Z1" s="67" t="s">
        <v>0</v>
      </c>
      <c r="AA1" s="67" t="s">
        <v>83</v>
      </c>
      <c r="AB1" s="67" t="s">
        <v>84</v>
      </c>
      <c r="AC1" s="69" t="s">
        <v>47</v>
      </c>
      <c r="AD1" s="67" t="s">
        <v>85</v>
      </c>
      <c r="AE1" s="67" t="s">
        <v>86</v>
      </c>
      <c r="AF1" s="67" t="s">
        <v>87</v>
      </c>
      <c r="AG1" s="67" t="s">
        <v>88</v>
      </c>
      <c r="AH1" s="67" t="s">
        <v>89</v>
      </c>
      <c r="AI1" s="67" t="s">
        <v>90</v>
      </c>
      <c r="AJ1" s="67" t="s">
        <v>91</v>
      </c>
      <c r="AK1" s="67" t="s">
        <v>92</v>
      </c>
      <c r="AL1" s="67" t="s">
        <v>93</v>
      </c>
      <c r="AM1" s="67" t="s">
        <v>94</v>
      </c>
      <c r="AN1" s="67" t="s">
        <v>95</v>
      </c>
      <c r="AO1" s="67" t="s">
        <v>96</v>
      </c>
      <c r="AP1" s="67" t="s">
        <v>97</v>
      </c>
      <c r="AQ1" s="67" t="s">
        <v>98</v>
      </c>
      <c r="AR1" s="67" t="s">
        <v>99</v>
      </c>
      <c r="AS1" s="67" t="s">
        <v>100</v>
      </c>
      <c r="AT1" s="67" t="s">
        <v>101</v>
      </c>
      <c r="AU1" s="67" t="s">
        <v>102</v>
      </c>
      <c r="AV1" s="67" t="s">
        <v>103</v>
      </c>
      <c r="AW1" s="67" t="s">
        <v>104</v>
      </c>
      <c r="AX1" s="67" t="s">
        <v>105</v>
      </c>
      <c r="AY1" s="67" t="s">
        <v>106</v>
      </c>
      <c r="AZ1" s="67" t="s">
        <v>107</v>
      </c>
      <c r="BA1" s="67" t="s">
        <v>108</v>
      </c>
      <c r="BB1" s="67" t="s">
        <v>109</v>
      </c>
      <c r="BC1" s="67" t="s">
        <v>110</v>
      </c>
      <c r="BD1" s="67" t="s">
        <v>111</v>
      </c>
      <c r="BE1" s="70" t="s">
        <v>112</v>
      </c>
    </row>
    <row r="2" spans="1:57" s="2" customFormat="1">
      <c r="A2" s="36" t="s">
        <v>68</v>
      </c>
      <c r="B2" s="37" t="s">
        <v>2</v>
      </c>
      <c r="C2" s="39" t="s">
        <v>69</v>
      </c>
      <c r="D2" s="40" t="s">
        <v>70</v>
      </c>
      <c r="E2" s="41">
        <v>19870123</v>
      </c>
      <c r="F2" s="41" t="s">
        <v>197</v>
      </c>
      <c r="G2" s="41"/>
      <c r="H2" s="41">
        <f>IF(E2="","",DATEDIF(TEXT(E2, "0000!/00!/00") * 1,マスタ!$I$2,"Y"))</f>
        <v>38</v>
      </c>
      <c r="I2" s="42" t="s">
        <v>147</v>
      </c>
      <c r="J2" s="91" t="s">
        <v>198</v>
      </c>
      <c r="K2" s="91" t="s">
        <v>204</v>
      </c>
      <c r="L2" s="42" t="s">
        <v>30</v>
      </c>
      <c r="M2" s="54">
        <v>31.23</v>
      </c>
      <c r="N2" s="42" t="s">
        <v>33</v>
      </c>
      <c r="O2" s="54">
        <v>134.56</v>
      </c>
      <c r="P2" s="42" t="s">
        <v>187</v>
      </c>
      <c r="Q2" s="54">
        <v>345.67</v>
      </c>
      <c r="R2" s="43">
        <f>IF(L2="","",COUNTA(L2,N2,P2))</f>
        <v>3</v>
      </c>
      <c r="S2" s="85"/>
      <c r="T2" s="40"/>
      <c r="U2" s="47"/>
      <c r="V2" s="48"/>
      <c r="W2" s="49">
        <f>IF($B2="男子",1,IF($B2="女子",2,""))</f>
        <v>1</v>
      </c>
      <c r="X2" s="50" t="str">
        <f>IF(C2="","",C2)</f>
        <v>福井　一郎</v>
      </c>
      <c r="Y2" s="50" t="str">
        <f>IF(D2="","",D2)</f>
        <v>ﾌｸｲ ｲﾁﾛｳ</v>
      </c>
      <c r="Z2" s="50">
        <f>IF(E2="","",E2)</f>
        <v>19870123</v>
      </c>
      <c r="AA2" s="49">
        <f>IF($F2="小学",1,IF($F2="中学",2,IF($F2="高校",3,IF($F2="大学",4,IF($F2="一般",5,IF($F2="高専",6,""))))))</f>
        <v>5</v>
      </c>
      <c r="AB2" s="50" t="str">
        <f>IF(G2="","",G2)</f>
        <v/>
      </c>
      <c r="AC2" s="44" t="str">
        <f>IF(I2="","",VLOOKUP(I2,マスタ!$A$2:$B$19,2,FALSE))</f>
        <v>04</v>
      </c>
      <c r="AD2" s="48"/>
      <c r="AE2" s="50" t="str">
        <f>IF(J2="","",J2)</f>
        <v>福井マスターズ</v>
      </c>
      <c r="AF2" s="50" t="str">
        <f>IF(K2="","",K2)</f>
        <v>ﾌｸｲﾏｽﾀｰｽﾞ</v>
      </c>
      <c r="AG2" s="48"/>
      <c r="AH2" s="48"/>
      <c r="AI2" s="48"/>
      <c r="AJ2" s="48"/>
      <c r="AK2" s="48"/>
      <c r="AL2" s="51" t="str">
        <f>IF(L2="","",VLOOKUP(L2,マスタ!$E$2:$F$12,2,FALSE))</f>
        <v>10050</v>
      </c>
      <c r="AM2" s="50">
        <f>IF(M2="","",M2)</f>
        <v>31.23</v>
      </c>
      <c r="AN2" s="51" t="str">
        <f>IF(N2="","",VLOOKUP(N2,マスタ!$E$2:$F$12,2,FALSE))</f>
        <v>20100</v>
      </c>
      <c r="AO2" s="50">
        <f>IF(O2="","",O2)</f>
        <v>134.56</v>
      </c>
      <c r="AP2" s="51" t="str">
        <f>IF(P2="","",VLOOKUP(P2,マスタ!$E$2:$F$12,2,FALSE))</f>
        <v>20200</v>
      </c>
      <c r="AQ2" s="50">
        <f>IF(Q2="","",Q2)</f>
        <v>345.67</v>
      </c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52"/>
    </row>
    <row r="3" spans="1:57">
      <c r="A3" s="3" t="s">
        <v>5</v>
      </c>
      <c r="B3" s="14"/>
      <c r="C3" s="13"/>
      <c r="D3" s="12"/>
      <c r="E3" s="10"/>
      <c r="F3" s="10"/>
      <c r="G3" s="10"/>
      <c r="H3" s="10" t="str">
        <f>IF(E3="","",DATEDIF(TEXT(E3, "0000!/00!/00") * 1,マスタ!$I$2,"Y"))</f>
        <v/>
      </c>
      <c r="I3" s="11"/>
      <c r="J3" s="92"/>
      <c r="K3" s="92"/>
      <c r="L3" s="11"/>
      <c r="M3" s="55"/>
      <c r="N3" s="11"/>
      <c r="O3" s="55"/>
      <c r="P3" s="11"/>
      <c r="Q3" s="55"/>
      <c r="R3" s="20" t="str">
        <f>IF(L3="","",COUNTA(L3,N3,P3))</f>
        <v/>
      </c>
      <c r="S3" s="86"/>
      <c r="T3" s="12"/>
      <c r="U3" s="47"/>
      <c r="V3" s="48"/>
      <c r="W3" s="49" t="str">
        <f t="shared" ref="W3:W22" si="0">IF($B3="男子",1,IF($B3="女子",2,""))</f>
        <v/>
      </c>
      <c r="X3" s="50" t="str">
        <f t="shared" ref="X3:X22" si="1">IF(C3="","",C3)</f>
        <v/>
      </c>
      <c r="Y3" s="50" t="str">
        <f t="shared" ref="Y3:Y22" si="2">IF(D3="","",D3)</f>
        <v/>
      </c>
      <c r="Z3" s="50" t="str">
        <f t="shared" ref="Z3:Z22" si="3">IF(E3="","",E3)</f>
        <v/>
      </c>
      <c r="AA3" s="48" t="str">
        <f t="shared" ref="AA3:AA22" si="4">IF($F3="小学",1,IF($F3="中学",2,IF($F3="高校",3,IF($F3="大学",4,IF($F3="一般",5,IF($F3="高専",6,""))))))</f>
        <v/>
      </c>
      <c r="AB3" s="48" t="str">
        <f t="shared" ref="AB3:AB22" si="5">IF(G3="","",G3)</f>
        <v/>
      </c>
      <c r="AC3" s="44" t="str">
        <f>IF(I3="","",VLOOKUP(I3,マスタ!$A$2:$B$19,2,FALSE))</f>
        <v/>
      </c>
      <c r="AD3" s="48"/>
      <c r="AE3" s="50" t="str">
        <f t="shared" ref="AE3:AE22" si="6">IF(J3="","",J3)</f>
        <v/>
      </c>
      <c r="AF3" s="50" t="str">
        <f t="shared" ref="AF3:AF22" si="7">IF(K3="","",K3)</f>
        <v/>
      </c>
      <c r="AG3" s="48"/>
      <c r="AH3" s="48"/>
      <c r="AI3" s="48"/>
      <c r="AJ3" s="48"/>
      <c r="AK3" s="48"/>
      <c r="AL3" s="51" t="str">
        <f>IF(L3="","",VLOOKUP(L3,マスタ!$E$2:$F$12,2,FALSE))</f>
        <v/>
      </c>
      <c r="AM3" s="50" t="str">
        <f t="shared" ref="AM3:AM22" si="8">IF(M3="","",M3)</f>
        <v/>
      </c>
      <c r="AN3" s="51" t="str">
        <f>IF(N3="","",VLOOKUP(N3,マスタ!$E$2:$F$12,2,FALSE))</f>
        <v/>
      </c>
      <c r="AO3" s="50" t="str">
        <f t="shared" ref="AO3:AO22" si="9">IF(O3="","",O3)</f>
        <v/>
      </c>
      <c r="AP3" s="51" t="str">
        <f>IF(P3="","",VLOOKUP(P3,マスタ!$E$2:$F$12,2,FALSE))</f>
        <v/>
      </c>
      <c r="AQ3" s="50" t="str">
        <f t="shared" ref="AQ3:AQ22" si="10">IF(Q3="","",Q3)</f>
        <v/>
      </c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52"/>
    </row>
    <row r="4" spans="1:57">
      <c r="A4" s="3" t="s">
        <v>6</v>
      </c>
      <c r="B4" s="14"/>
      <c r="C4" s="13"/>
      <c r="D4" s="12"/>
      <c r="E4" s="10"/>
      <c r="F4" s="10"/>
      <c r="G4" s="10"/>
      <c r="H4" s="10" t="str">
        <f>IF(E4="","",DATEDIF(TEXT(E4, "0000!/00!/00") * 1,マスタ!$I$2,"Y"))</f>
        <v/>
      </c>
      <c r="I4" s="11"/>
      <c r="J4" s="92"/>
      <c r="K4" s="92"/>
      <c r="L4" s="11"/>
      <c r="M4" s="55"/>
      <c r="N4" s="11"/>
      <c r="O4" s="55"/>
      <c r="P4" s="11"/>
      <c r="Q4" s="55"/>
      <c r="R4" s="20" t="str">
        <f t="shared" ref="R4:R22" si="11">IF(L4="","",COUNTA(L4,N4,P4))</f>
        <v/>
      </c>
      <c r="S4" s="86"/>
      <c r="T4" s="12"/>
      <c r="U4" s="47"/>
      <c r="V4" s="48"/>
      <c r="W4" s="49" t="str">
        <f t="shared" si="0"/>
        <v/>
      </c>
      <c r="X4" s="50" t="str">
        <f t="shared" si="1"/>
        <v/>
      </c>
      <c r="Y4" s="50" t="str">
        <f t="shared" si="2"/>
        <v/>
      </c>
      <c r="Z4" s="50" t="str">
        <f t="shared" si="3"/>
        <v/>
      </c>
      <c r="AA4" s="48" t="str">
        <f t="shared" si="4"/>
        <v/>
      </c>
      <c r="AB4" s="48" t="str">
        <f t="shared" si="5"/>
        <v/>
      </c>
      <c r="AC4" s="44" t="str">
        <f>IF(I4="","",VLOOKUP(I4,マスタ!$A$2:$B$19,2,FALSE))</f>
        <v/>
      </c>
      <c r="AD4" s="48"/>
      <c r="AE4" s="50" t="str">
        <f t="shared" si="6"/>
        <v/>
      </c>
      <c r="AF4" s="50" t="str">
        <f t="shared" si="7"/>
        <v/>
      </c>
      <c r="AG4" s="48"/>
      <c r="AH4" s="48"/>
      <c r="AI4" s="48"/>
      <c r="AJ4" s="48"/>
      <c r="AK4" s="48"/>
      <c r="AL4" s="51" t="str">
        <f>IF(L4="","",VLOOKUP(L4,マスタ!$E$2:$F$12,2,FALSE))</f>
        <v/>
      </c>
      <c r="AM4" s="50" t="str">
        <f t="shared" si="8"/>
        <v/>
      </c>
      <c r="AN4" s="51" t="str">
        <f>IF(N4="","",VLOOKUP(N4,マスタ!$E$2:$F$12,2,FALSE))</f>
        <v/>
      </c>
      <c r="AO4" s="50" t="str">
        <f t="shared" si="9"/>
        <v/>
      </c>
      <c r="AP4" s="51" t="str">
        <f>IF(P4="","",VLOOKUP(P4,マスタ!$E$2:$F$12,2,FALSE))</f>
        <v/>
      </c>
      <c r="AQ4" s="50" t="str">
        <f t="shared" si="10"/>
        <v/>
      </c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52"/>
    </row>
    <row r="5" spans="1:57">
      <c r="A5" s="3" t="s">
        <v>7</v>
      </c>
      <c r="B5" s="14"/>
      <c r="C5" s="13"/>
      <c r="D5" s="12"/>
      <c r="E5" s="10"/>
      <c r="F5" s="10"/>
      <c r="G5" s="10"/>
      <c r="H5" s="10" t="str">
        <f>IF(E5="","",DATEDIF(TEXT(E5, "0000!/00!/00") * 1,マスタ!$I$2,"Y"))</f>
        <v/>
      </c>
      <c r="I5" s="11"/>
      <c r="J5" s="92"/>
      <c r="K5" s="92"/>
      <c r="L5" s="11"/>
      <c r="M5" s="55"/>
      <c r="N5" s="11"/>
      <c r="O5" s="55"/>
      <c r="P5" s="11"/>
      <c r="Q5" s="55"/>
      <c r="R5" s="20" t="str">
        <f t="shared" si="11"/>
        <v/>
      </c>
      <c r="S5" s="86"/>
      <c r="T5" s="12"/>
      <c r="U5" s="47"/>
      <c r="V5" s="48"/>
      <c r="W5" s="49" t="str">
        <f t="shared" si="0"/>
        <v/>
      </c>
      <c r="X5" s="50" t="str">
        <f t="shared" si="1"/>
        <v/>
      </c>
      <c r="Y5" s="50" t="str">
        <f t="shared" si="2"/>
        <v/>
      </c>
      <c r="Z5" s="50" t="str">
        <f t="shared" si="3"/>
        <v/>
      </c>
      <c r="AA5" s="48" t="str">
        <f t="shared" si="4"/>
        <v/>
      </c>
      <c r="AB5" s="48" t="str">
        <f t="shared" si="5"/>
        <v/>
      </c>
      <c r="AC5" s="44" t="str">
        <f>IF(I5="","",VLOOKUP(I5,マスタ!$A$2:$B$19,2,FALSE))</f>
        <v/>
      </c>
      <c r="AD5" s="48"/>
      <c r="AE5" s="50" t="str">
        <f t="shared" si="6"/>
        <v/>
      </c>
      <c r="AF5" s="50" t="str">
        <f t="shared" si="7"/>
        <v/>
      </c>
      <c r="AG5" s="48"/>
      <c r="AH5" s="48"/>
      <c r="AI5" s="48"/>
      <c r="AJ5" s="48"/>
      <c r="AK5" s="48"/>
      <c r="AL5" s="51" t="str">
        <f>IF(L5="","",VLOOKUP(L5,マスタ!$E$2:$F$12,2,FALSE))</f>
        <v/>
      </c>
      <c r="AM5" s="50" t="str">
        <f t="shared" si="8"/>
        <v/>
      </c>
      <c r="AN5" s="51" t="str">
        <f>IF(N5="","",VLOOKUP(N5,マスタ!$E$2:$F$12,2,FALSE))</f>
        <v/>
      </c>
      <c r="AO5" s="50" t="str">
        <f t="shared" si="9"/>
        <v/>
      </c>
      <c r="AP5" s="51" t="str">
        <f>IF(P5="","",VLOOKUP(P5,マスタ!$E$2:$F$12,2,FALSE))</f>
        <v/>
      </c>
      <c r="AQ5" s="50" t="str">
        <f t="shared" si="10"/>
        <v/>
      </c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52"/>
    </row>
    <row r="6" spans="1:57">
      <c r="A6" s="3" t="s">
        <v>1</v>
      </c>
      <c r="B6" s="14"/>
      <c r="C6" s="13"/>
      <c r="D6" s="12"/>
      <c r="E6" s="10"/>
      <c r="F6" s="10"/>
      <c r="G6" s="10"/>
      <c r="H6" s="10" t="str">
        <f>IF(E6="","",DATEDIF(TEXT(E6, "0000!/00!/00") * 1,マスタ!$I$2,"Y"))</f>
        <v/>
      </c>
      <c r="I6" s="11"/>
      <c r="J6" s="92"/>
      <c r="K6" s="92"/>
      <c r="L6" s="11"/>
      <c r="M6" s="55"/>
      <c r="N6" s="11"/>
      <c r="O6" s="55"/>
      <c r="P6" s="11"/>
      <c r="Q6" s="55"/>
      <c r="R6" s="20" t="str">
        <f t="shared" si="11"/>
        <v/>
      </c>
      <c r="S6" s="86"/>
      <c r="T6" s="12"/>
      <c r="U6" s="47"/>
      <c r="V6" s="48"/>
      <c r="W6" s="49" t="str">
        <f t="shared" si="0"/>
        <v/>
      </c>
      <c r="X6" s="50" t="str">
        <f t="shared" si="1"/>
        <v/>
      </c>
      <c r="Y6" s="50" t="str">
        <f t="shared" si="2"/>
        <v/>
      </c>
      <c r="Z6" s="50" t="str">
        <f t="shared" si="3"/>
        <v/>
      </c>
      <c r="AA6" s="48" t="str">
        <f t="shared" si="4"/>
        <v/>
      </c>
      <c r="AB6" s="48" t="str">
        <f t="shared" si="5"/>
        <v/>
      </c>
      <c r="AC6" s="44" t="str">
        <f>IF(I6="","",VLOOKUP(I6,マスタ!$A$2:$B$19,2,FALSE))</f>
        <v/>
      </c>
      <c r="AD6" s="48"/>
      <c r="AE6" s="50" t="str">
        <f t="shared" si="6"/>
        <v/>
      </c>
      <c r="AF6" s="50" t="str">
        <f t="shared" si="7"/>
        <v/>
      </c>
      <c r="AG6" s="48"/>
      <c r="AH6" s="48"/>
      <c r="AI6" s="48"/>
      <c r="AJ6" s="48"/>
      <c r="AK6" s="48"/>
      <c r="AL6" s="51" t="str">
        <f>IF(L6="","",VLOOKUP(L6,マスタ!$E$2:$F$12,2,FALSE))</f>
        <v/>
      </c>
      <c r="AM6" s="50" t="str">
        <f t="shared" si="8"/>
        <v/>
      </c>
      <c r="AN6" s="51" t="str">
        <f>IF(N6="","",VLOOKUP(N6,マスタ!$E$2:$F$12,2,FALSE))</f>
        <v/>
      </c>
      <c r="AO6" s="50" t="str">
        <f t="shared" si="9"/>
        <v/>
      </c>
      <c r="AP6" s="51" t="str">
        <f>IF(P6="","",VLOOKUP(P6,マスタ!$E$2:$F$12,2,FALSE))</f>
        <v/>
      </c>
      <c r="AQ6" s="50" t="str">
        <f t="shared" si="10"/>
        <v/>
      </c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52"/>
    </row>
    <row r="7" spans="1:57">
      <c r="A7" s="3" t="s">
        <v>8</v>
      </c>
      <c r="B7" s="14"/>
      <c r="C7" s="13"/>
      <c r="D7" s="12"/>
      <c r="E7" s="10"/>
      <c r="F7" s="10"/>
      <c r="G7" s="10"/>
      <c r="H7" s="10" t="str">
        <f>IF(E7="","",DATEDIF(TEXT(E7, "0000!/00!/00") * 1,マスタ!$I$2,"Y"))</f>
        <v/>
      </c>
      <c r="I7" s="11"/>
      <c r="J7" s="92"/>
      <c r="K7" s="92"/>
      <c r="L7" s="11"/>
      <c r="M7" s="55"/>
      <c r="N7" s="11"/>
      <c r="O7" s="55"/>
      <c r="P7" s="11"/>
      <c r="Q7" s="55"/>
      <c r="R7" s="20" t="str">
        <f t="shared" si="11"/>
        <v/>
      </c>
      <c r="S7" s="86"/>
      <c r="T7" s="12"/>
      <c r="U7" s="47"/>
      <c r="V7" s="48"/>
      <c r="W7" s="49" t="str">
        <f t="shared" si="0"/>
        <v/>
      </c>
      <c r="X7" s="50" t="str">
        <f t="shared" si="1"/>
        <v/>
      </c>
      <c r="Y7" s="50" t="str">
        <f t="shared" si="2"/>
        <v/>
      </c>
      <c r="Z7" s="50" t="str">
        <f t="shared" si="3"/>
        <v/>
      </c>
      <c r="AA7" s="48" t="str">
        <f t="shared" si="4"/>
        <v/>
      </c>
      <c r="AB7" s="48" t="str">
        <f t="shared" si="5"/>
        <v/>
      </c>
      <c r="AC7" s="44" t="str">
        <f>IF(I7="","",VLOOKUP(I7,マスタ!$A$2:$B$19,2,FALSE))</f>
        <v/>
      </c>
      <c r="AD7" s="48"/>
      <c r="AE7" s="50" t="str">
        <f t="shared" si="6"/>
        <v/>
      </c>
      <c r="AF7" s="50" t="str">
        <f t="shared" si="7"/>
        <v/>
      </c>
      <c r="AG7" s="48"/>
      <c r="AH7" s="48"/>
      <c r="AI7" s="48"/>
      <c r="AJ7" s="48"/>
      <c r="AK7" s="48"/>
      <c r="AL7" s="51" t="str">
        <f>IF(L7="","",VLOOKUP(L7,マスタ!$E$2:$F$12,2,FALSE))</f>
        <v/>
      </c>
      <c r="AM7" s="50" t="str">
        <f t="shared" si="8"/>
        <v/>
      </c>
      <c r="AN7" s="51" t="str">
        <f>IF(N7="","",VLOOKUP(N7,マスタ!$E$2:$F$12,2,FALSE))</f>
        <v/>
      </c>
      <c r="AO7" s="50" t="str">
        <f t="shared" si="9"/>
        <v/>
      </c>
      <c r="AP7" s="51" t="str">
        <f>IF(P7="","",VLOOKUP(P7,マスタ!$E$2:$F$12,2,FALSE))</f>
        <v/>
      </c>
      <c r="AQ7" s="50" t="str">
        <f t="shared" si="10"/>
        <v/>
      </c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52"/>
    </row>
    <row r="8" spans="1:57">
      <c r="A8" s="3" t="s">
        <v>9</v>
      </c>
      <c r="B8" s="14"/>
      <c r="C8" s="13"/>
      <c r="D8" s="12"/>
      <c r="E8" s="10"/>
      <c r="F8" s="10"/>
      <c r="G8" s="10"/>
      <c r="H8" s="10" t="str">
        <f>IF(E8="","",DATEDIF(TEXT(E8, "0000!/00!/00") * 1,マスタ!$I$2,"Y"))</f>
        <v/>
      </c>
      <c r="I8" s="11"/>
      <c r="J8" s="92"/>
      <c r="K8" s="92"/>
      <c r="L8" s="11"/>
      <c r="M8" s="55"/>
      <c r="N8" s="11"/>
      <c r="O8" s="55"/>
      <c r="P8" s="11"/>
      <c r="Q8" s="55"/>
      <c r="R8" s="20" t="str">
        <f t="shared" si="11"/>
        <v/>
      </c>
      <c r="S8" s="86"/>
      <c r="T8" s="12"/>
      <c r="U8" s="47"/>
      <c r="V8" s="48"/>
      <c r="W8" s="49" t="str">
        <f t="shared" si="0"/>
        <v/>
      </c>
      <c r="X8" s="50" t="str">
        <f t="shared" si="1"/>
        <v/>
      </c>
      <c r="Y8" s="50" t="str">
        <f t="shared" si="2"/>
        <v/>
      </c>
      <c r="Z8" s="50" t="str">
        <f t="shared" si="3"/>
        <v/>
      </c>
      <c r="AA8" s="48" t="str">
        <f t="shared" si="4"/>
        <v/>
      </c>
      <c r="AB8" s="48" t="str">
        <f t="shared" si="5"/>
        <v/>
      </c>
      <c r="AC8" s="44" t="str">
        <f>IF(I8="","",VLOOKUP(I8,マスタ!$A$2:$B$19,2,FALSE))</f>
        <v/>
      </c>
      <c r="AD8" s="48"/>
      <c r="AE8" s="50" t="str">
        <f t="shared" si="6"/>
        <v/>
      </c>
      <c r="AF8" s="50" t="str">
        <f t="shared" si="7"/>
        <v/>
      </c>
      <c r="AG8" s="48"/>
      <c r="AH8" s="48"/>
      <c r="AI8" s="48"/>
      <c r="AJ8" s="48"/>
      <c r="AK8" s="48"/>
      <c r="AL8" s="51" t="str">
        <f>IF(L8="","",VLOOKUP(L8,マスタ!$E$2:$F$12,2,FALSE))</f>
        <v/>
      </c>
      <c r="AM8" s="50" t="str">
        <f t="shared" si="8"/>
        <v/>
      </c>
      <c r="AN8" s="51" t="str">
        <f>IF(N8="","",VLOOKUP(N8,マスタ!$E$2:$F$12,2,FALSE))</f>
        <v/>
      </c>
      <c r="AO8" s="50" t="str">
        <f t="shared" si="9"/>
        <v/>
      </c>
      <c r="AP8" s="51" t="str">
        <f>IF(P8="","",VLOOKUP(P8,マスタ!$E$2:$F$12,2,FALSE))</f>
        <v/>
      </c>
      <c r="AQ8" s="50" t="str">
        <f t="shared" si="10"/>
        <v/>
      </c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52"/>
    </row>
    <row r="9" spans="1:57">
      <c r="A9" s="3" t="s">
        <v>10</v>
      </c>
      <c r="B9" s="14"/>
      <c r="C9" s="13"/>
      <c r="D9" s="12"/>
      <c r="E9" s="10"/>
      <c r="F9" s="10"/>
      <c r="G9" s="10"/>
      <c r="H9" s="10" t="str">
        <f>IF(E9="","",DATEDIF(TEXT(E9, "0000!/00!/00") * 1,マスタ!$I$2,"Y"))</f>
        <v/>
      </c>
      <c r="I9" s="11"/>
      <c r="J9" s="92"/>
      <c r="K9" s="92"/>
      <c r="L9" s="11"/>
      <c r="M9" s="55"/>
      <c r="N9" s="11"/>
      <c r="O9" s="55"/>
      <c r="P9" s="11"/>
      <c r="Q9" s="55"/>
      <c r="R9" s="20" t="str">
        <f t="shared" si="11"/>
        <v/>
      </c>
      <c r="S9" s="86"/>
      <c r="T9" s="12"/>
      <c r="U9" s="47"/>
      <c r="V9" s="48"/>
      <c r="W9" s="49" t="str">
        <f t="shared" si="0"/>
        <v/>
      </c>
      <c r="X9" s="50" t="str">
        <f t="shared" si="1"/>
        <v/>
      </c>
      <c r="Y9" s="50" t="str">
        <f t="shared" si="2"/>
        <v/>
      </c>
      <c r="Z9" s="50" t="str">
        <f t="shared" si="3"/>
        <v/>
      </c>
      <c r="AA9" s="48" t="str">
        <f t="shared" si="4"/>
        <v/>
      </c>
      <c r="AB9" s="48" t="str">
        <f t="shared" si="5"/>
        <v/>
      </c>
      <c r="AC9" s="44" t="str">
        <f>IF(I9="","",VLOOKUP(I9,マスタ!$A$2:$B$19,2,FALSE))</f>
        <v/>
      </c>
      <c r="AD9" s="48"/>
      <c r="AE9" s="50" t="str">
        <f t="shared" si="6"/>
        <v/>
      </c>
      <c r="AF9" s="50" t="str">
        <f t="shared" si="7"/>
        <v/>
      </c>
      <c r="AG9" s="48"/>
      <c r="AH9" s="48"/>
      <c r="AI9" s="48"/>
      <c r="AJ9" s="48"/>
      <c r="AK9" s="48"/>
      <c r="AL9" s="51" t="str">
        <f>IF(L9="","",VLOOKUP(L9,マスタ!$E$2:$F$12,2,FALSE))</f>
        <v/>
      </c>
      <c r="AM9" s="50" t="str">
        <f t="shared" si="8"/>
        <v/>
      </c>
      <c r="AN9" s="51" t="str">
        <f>IF(N9="","",VLOOKUP(N9,マスタ!$E$2:$F$12,2,FALSE))</f>
        <v/>
      </c>
      <c r="AO9" s="50" t="str">
        <f t="shared" si="9"/>
        <v/>
      </c>
      <c r="AP9" s="51" t="str">
        <f>IF(P9="","",VLOOKUP(P9,マスタ!$E$2:$F$12,2,FALSE))</f>
        <v/>
      </c>
      <c r="AQ9" s="50" t="str">
        <f t="shared" si="10"/>
        <v/>
      </c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52"/>
    </row>
    <row r="10" spans="1:57">
      <c r="A10" s="3" t="s">
        <v>11</v>
      </c>
      <c r="B10" s="14"/>
      <c r="C10" s="13"/>
      <c r="D10" s="12"/>
      <c r="E10" s="10"/>
      <c r="F10" s="10"/>
      <c r="G10" s="10"/>
      <c r="H10" s="10" t="str">
        <f>IF(E10="","",DATEDIF(TEXT(E10, "0000!/00!/00") * 1,マスタ!$I$2,"Y"))</f>
        <v/>
      </c>
      <c r="I10" s="11"/>
      <c r="J10" s="92"/>
      <c r="K10" s="92"/>
      <c r="L10" s="11"/>
      <c r="M10" s="55"/>
      <c r="N10" s="11"/>
      <c r="O10" s="55"/>
      <c r="P10" s="11"/>
      <c r="Q10" s="55"/>
      <c r="R10" s="20" t="str">
        <f t="shared" si="11"/>
        <v/>
      </c>
      <c r="S10" s="86"/>
      <c r="T10" s="12"/>
      <c r="U10" s="47"/>
      <c r="V10" s="48"/>
      <c r="W10" s="49" t="str">
        <f t="shared" si="0"/>
        <v/>
      </c>
      <c r="X10" s="50" t="str">
        <f t="shared" si="1"/>
        <v/>
      </c>
      <c r="Y10" s="50" t="str">
        <f t="shared" si="2"/>
        <v/>
      </c>
      <c r="Z10" s="50" t="str">
        <f t="shared" si="3"/>
        <v/>
      </c>
      <c r="AA10" s="48" t="str">
        <f t="shared" si="4"/>
        <v/>
      </c>
      <c r="AB10" s="48" t="str">
        <f t="shared" si="5"/>
        <v/>
      </c>
      <c r="AC10" s="44" t="str">
        <f>IF(I10="","",VLOOKUP(I10,マスタ!$A$2:$B$19,2,FALSE))</f>
        <v/>
      </c>
      <c r="AD10" s="48"/>
      <c r="AE10" s="50" t="str">
        <f t="shared" si="6"/>
        <v/>
      </c>
      <c r="AF10" s="50" t="str">
        <f t="shared" si="7"/>
        <v/>
      </c>
      <c r="AG10" s="48"/>
      <c r="AH10" s="48"/>
      <c r="AI10" s="48"/>
      <c r="AJ10" s="48"/>
      <c r="AK10" s="48"/>
      <c r="AL10" s="51" t="str">
        <f>IF(L10="","",VLOOKUP(L10,マスタ!$E$2:$F$12,2,FALSE))</f>
        <v/>
      </c>
      <c r="AM10" s="50" t="str">
        <f t="shared" si="8"/>
        <v/>
      </c>
      <c r="AN10" s="51" t="str">
        <f>IF(N10="","",VLOOKUP(N10,マスタ!$E$2:$F$12,2,FALSE))</f>
        <v/>
      </c>
      <c r="AO10" s="50" t="str">
        <f t="shared" si="9"/>
        <v/>
      </c>
      <c r="AP10" s="51" t="str">
        <f>IF(P10="","",VLOOKUP(P10,マスタ!$E$2:$F$12,2,FALSE))</f>
        <v/>
      </c>
      <c r="AQ10" s="50" t="str">
        <f t="shared" si="10"/>
        <v/>
      </c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52"/>
    </row>
    <row r="11" spans="1:57">
      <c r="A11" s="3" t="s">
        <v>12</v>
      </c>
      <c r="B11" s="14"/>
      <c r="C11" s="13"/>
      <c r="D11" s="12"/>
      <c r="E11" s="10"/>
      <c r="F11" s="10"/>
      <c r="G11" s="10"/>
      <c r="H11" s="10" t="str">
        <f>IF(E11="","",DATEDIF(TEXT(E11, "0000!/00!/00") * 1,マスタ!$I$2,"Y"))</f>
        <v/>
      </c>
      <c r="I11" s="11"/>
      <c r="J11" s="92"/>
      <c r="K11" s="92"/>
      <c r="L11" s="11"/>
      <c r="M11" s="55"/>
      <c r="N11" s="11"/>
      <c r="O11" s="55"/>
      <c r="P11" s="11"/>
      <c r="Q11" s="55"/>
      <c r="R11" s="20" t="str">
        <f t="shared" si="11"/>
        <v/>
      </c>
      <c r="S11" s="86"/>
      <c r="T11" s="12"/>
      <c r="U11" s="47"/>
      <c r="V11" s="48"/>
      <c r="W11" s="49" t="str">
        <f t="shared" si="0"/>
        <v/>
      </c>
      <c r="X11" s="50" t="str">
        <f t="shared" si="1"/>
        <v/>
      </c>
      <c r="Y11" s="50" t="str">
        <f t="shared" si="2"/>
        <v/>
      </c>
      <c r="Z11" s="50" t="str">
        <f t="shared" si="3"/>
        <v/>
      </c>
      <c r="AA11" s="48" t="str">
        <f t="shared" si="4"/>
        <v/>
      </c>
      <c r="AB11" s="48" t="str">
        <f t="shared" si="5"/>
        <v/>
      </c>
      <c r="AC11" s="44" t="str">
        <f>IF(I11="","",VLOOKUP(I11,マスタ!$A$2:$B$19,2,FALSE))</f>
        <v/>
      </c>
      <c r="AD11" s="48"/>
      <c r="AE11" s="50" t="str">
        <f t="shared" si="6"/>
        <v/>
      </c>
      <c r="AF11" s="50" t="str">
        <f t="shared" si="7"/>
        <v/>
      </c>
      <c r="AG11" s="48"/>
      <c r="AH11" s="48"/>
      <c r="AI11" s="48"/>
      <c r="AJ11" s="48"/>
      <c r="AK11" s="48"/>
      <c r="AL11" s="51" t="str">
        <f>IF(L11="","",VLOOKUP(L11,マスタ!$E$2:$F$12,2,FALSE))</f>
        <v/>
      </c>
      <c r="AM11" s="50" t="str">
        <f t="shared" si="8"/>
        <v/>
      </c>
      <c r="AN11" s="51" t="str">
        <f>IF(N11="","",VLOOKUP(N11,マスタ!$E$2:$F$12,2,FALSE))</f>
        <v/>
      </c>
      <c r="AO11" s="50" t="str">
        <f t="shared" si="9"/>
        <v/>
      </c>
      <c r="AP11" s="51" t="str">
        <f>IF(P11="","",VLOOKUP(P11,マスタ!$E$2:$F$12,2,FALSE))</f>
        <v/>
      </c>
      <c r="AQ11" s="50" t="str">
        <f t="shared" si="10"/>
        <v/>
      </c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52"/>
    </row>
    <row r="12" spans="1:57">
      <c r="A12" s="3" t="s">
        <v>13</v>
      </c>
      <c r="B12" s="14"/>
      <c r="C12" s="13"/>
      <c r="D12" s="12"/>
      <c r="E12" s="10"/>
      <c r="F12" s="10"/>
      <c r="G12" s="10"/>
      <c r="H12" s="10" t="str">
        <f>IF(E12="","",DATEDIF(TEXT(E12, "0000!/00!/00") * 1,マスタ!$I$2,"Y"))</f>
        <v/>
      </c>
      <c r="I12" s="11"/>
      <c r="J12" s="92"/>
      <c r="K12" s="92"/>
      <c r="L12" s="11"/>
      <c r="M12" s="55"/>
      <c r="N12" s="11"/>
      <c r="O12" s="55"/>
      <c r="P12" s="11"/>
      <c r="Q12" s="55"/>
      <c r="R12" s="20" t="str">
        <f t="shared" si="11"/>
        <v/>
      </c>
      <c r="S12" s="86"/>
      <c r="T12" s="12"/>
      <c r="U12" s="47"/>
      <c r="V12" s="48"/>
      <c r="W12" s="49" t="str">
        <f t="shared" si="0"/>
        <v/>
      </c>
      <c r="X12" s="50" t="str">
        <f t="shared" si="1"/>
        <v/>
      </c>
      <c r="Y12" s="50" t="str">
        <f t="shared" si="2"/>
        <v/>
      </c>
      <c r="Z12" s="50" t="str">
        <f t="shared" si="3"/>
        <v/>
      </c>
      <c r="AA12" s="48" t="str">
        <f t="shared" si="4"/>
        <v/>
      </c>
      <c r="AB12" s="48" t="str">
        <f t="shared" si="5"/>
        <v/>
      </c>
      <c r="AC12" s="44" t="str">
        <f>IF(I12="","",VLOOKUP(I12,マスタ!$A$2:$B$19,2,FALSE))</f>
        <v/>
      </c>
      <c r="AD12" s="48"/>
      <c r="AE12" s="50" t="str">
        <f t="shared" si="6"/>
        <v/>
      </c>
      <c r="AF12" s="50" t="str">
        <f t="shared" si="7"/>
        <v/>
      </c>
      <c r="AG12" s="48"/>
      <c r="AH12" s="48"/>
      <c r="AI12" s="48"/>
      <c r="AJ12" s="48"/>
      <c r="AK12" s="48"/>
      <c r="AL12" s="51" t="str">
        <f>IF(L12="","",VLOOKUP(L12,マスタ!$E$2:$F$12,2,FALSE))</f>
        <v/>
      </c>
      <c r="AM12" s="50" t="str">
        <f t="shared" si="8"/>
        <v/>
      </c>
      <c r="AN12" s="51" t="str">
        <f>IF(N12="","",VLOOKUP(N12,マスタ!$E$2:$F$12,2,FALSE))</f>
        <v/>
      </c>
      <c r="AO12" s="50" t="str">
        <f t="shared" si="9"/>
        <v/>
      </c>
      <c r="AP12" s="51" t="str">
        <f>IF(P12="","",VLOOKUP(P12,マスタ!$E$2:$F$12,2,FALSE))</f>
        <v/>
      </c>
      <c r="AQ12" s="50" t="str">
        <f t="shared" si="10"/>
        <v/>
      </c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52"/>
    </row>
    <row r="13" spans="1:57">
      <c r="A13" s="3" t="s">
        <v>14</v>
      </c>
      <c r="B13" s="14"/>
      <c r="C13" s="13"/>
      <c r="D13" s="12"/>
      <c r="E13" s="10"/>
      <c r="F13" s="10"/>
      <c r="G13" s="10"/>
      <c r="H13" s="10" t="str">
        <f>IF(E13="","",DATEDIF(TEXT(E13, "0000!/00!/00") * 1,マスタ!$I$2,"Y"))</f>
        <v/>
      </c>
      <c r="I13" s="11"/>
      <c r="J13" s="92"/>
      <c r="K13" s="92"/>
      <c r="L13" s="11"/>
      <c r="M13" s="55"/>
      <c r="N13" s="11"/>
      <c r="O13" s="55"/>
      <c r="P13" s="11"/>
      <c r="Q13" s="55"/>
      <c r="R13" s="20" t="str">
        <f t="shared" si="11"/>
        <v/>
      </c>
      <c r="S13" s="86"/>
      <c r="T13" s="12"/>
      <c r="U13" s="47"/>
      <c r="V13" s="48"/>
      <c r="W13" s="49" t="str">
        <f t="shared" si="0"/>
        <v/>
      </c>
      <c r="X13" s="50" t="str">
        <f t="shared" si="1"/>
        <v/>
      </c>
      <c r="Y13" s="50" t="str">
        <f t="shared" si="2"/>
        <v/>
      </c>
      <c r="Z13" s="50" t="str">
        <f t="shared" si="3"/>
        <v/>
      </c>
      <c r="AA13" s="48" t="str">
        <f t="shared" si="4"/>
        <v/>
      </c>
      <c r="AB13" s="48" t="str">
        <f t="shared" si="5"/>
        <v/>
      </c>
      <c r="AC13" s="44" t="str">
        <f>IF(I13="","",VLOOKUP(I13,マスタ!$A$2:$B$19,2,FALSE))</f>
        <v/>
      </c>
      <c r="AD13" s="48"/>
      <c r="AE13" s="50" t="str">
        <f t="shared" si="6"/>
        <v/>
      </c>
      <c r="AF13" s="50" t="str">
        <f t="shared" si="7"/>
        <v/>
      </c>
      <c r="AG13" s="48"/>
      <c r="AH13" s="48"/>
      <c r="AI13" s="48"/>
      <c r="AJ13" s="48"/>
      <c r="AK13" s="48"/>
      <c r="AL13" s="51" t="str">
        <f>IF(L13="","",VLOOKUP(L13,マスタ!$E$2:$F$12,2,FALSE))</f>
        <v/>
      </c>
      <c r="AM13" s="50" t="str">
        <f t="shared" si="8"/>
        <v/>
      </c>
      <c r="AN13" s="51" t="str">
        <f>IF(N13="","",VLOOKUP(N13,マスタ!$E$2:$F$12,2,FALSE))</f>
        <v/>
      </c>
      <c r="AO13" s="50" t="str">
        <f t="shared" si="9"/>
        <v/>
      </c>
      <c r="AP13" s="51" t="str">
        <f>IF(P13="","",VLOOKUP(P13,マスタ!$E$2:$F$12,2,FALSE))</f>
        <v/>
      </c>
      <c r="AQ13" s="50" t="str">
        <f t="shared" si="10"/>
        <v/>
      </c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52"/>
    </row>
    <row r="14" spans="1:57">
      <c r="A14" s="3" t="s">
        <v>15</v>
      </c>
      <c r="B14" s="14"/>
      <c r="C14" s="13"/>
      <c r="D14" s="12"/>
      <c r="E14" s="10"/>
      <c r="F14" s="10"/>
      <c r="G14" s="10"/>
      <c r="H14" s="10" t="str">
        <f>IF(E14="","",DATEDIF(TEXT(E14, "0000!/00!/00") * 1,マスタ!$I$2,"Y"))</f>
        <v/>
      </c>
      <c r="I14" s="11"/>
      <c r="J14" s="92"/>
      <c r="K14" s="92"/>
      <c r="L14" s="11"/>
      <c r="M14" s="55"/>
      <c r="N14" s="11"/>
      <c r="O14" s="55"/>
      <c r="P14" s="11"/>
      <c r="Q14" s="55"/>
      <c r="R14" s="20" t="str">
        <f t="shared" si="11"/>
        <v/>
      </c>
      <c r="S14" s="86"/>
      <c r="T14" s="12"/>
      <c r="U14" s="47"/>
      <c r="V14" s="48"/>
      <c r="W14" s="49" t="str">
        <f t="shared" si="0"/>
        <v/>
      </c>
      <c r="X14" s="50" t="str">
        <f t="shared" si="1"/>
        <v/>
      </c>
      <c r="Y14" s="50" t="str">
        <f t="shared" si="2"/>
        <v/>
      </c>
      <c r="Z14" s="50" t="str">
        <f t="shared" si="3"/>
        <v/>
      </c>
      <c r="AA14" s="48" t="str">
        <f t="shared" si="4"/>
        <v/>
      </c>
      <c r="AB14" s="48" t="str">
        <f t="shared" si="5"/>
        <v/>
      </c>
      <c r="AC14" s="44" t="str">
        <f>IF(I14="","",VLOOKUP(I14,マスタ!$A$2:$B$19,2,FALSE))</f>
        <v/>
      </c>
      <c r="AD14" s="48"/>
      <c r="AE14" s="50" t="str">
        <f t="shared" si="6"/>
        <v/>
      </c>
      <c r="AF14" s="50" t="str">
        <f t="shared" si="7"/>
        <v/>
      </c>
      <c r="AG14" s="48"/>
      <c r="AH14" s="48"/>
      <c r="AI14" s="48"/>
      <c r="AJ14" s="48"/>
      <c r="AK14" s="48"/>
      <c r="AL14" s="51" t="str">
        <f>IF(L14="","",VLOOKUP(L14,マスタ!$E$2:$F$12,2,FALSE))</f>
        <v/>
      </c>
      <c r="AM14" s="50" t="str">
        <f t="shared" si="8"/>
        <v/>
      </c>
      <c r="AN14" s="51" t="str">
        <f>IF(N14="","",VLOOKUP(N14,マスタ!$E$2:$F$12,2,FALSE))</f>
        <v/>
      </c>
      <c r="AO14" s="50" t="str">
        <f t="shared" si="9"/>
        <v/>
      </c>
      <c r="AP14" s="51" t="str">
        <f>IF(P14="","",VLOOKUP(P14,マスタ!$E$2:$F$12,2,FALSE))</f>
        <v/>
      </c>
      <c r="AQ14" s="50" t="str">
        <f t="shared" si="10"/>
        <v/>
      </c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52"/>
    </row>
    <row r="15" spans="1:57">
      <c r="A15" s="3" t="s">
        <v>16</v>
      </c>
      <c r="B15" s="14"/>
      <c r="C15" s="13"/>
      <c r="D15" s="12"/>
      <c r="E15" s="10"/>
      <c r="F15" s="10"/>
      <c r="G15" s="10"/>
      <c r="H15" s="10" t="str">
        <f>IF(E15="","",DATEDIF(TEXT(E15, "0000!/00!/00") * 1,マスタ!$I$2,"Y"))</f>
        <v/>
      </c>
      <c r="I15" s="11"/>
      <c r="J15" s="92"/>
      <c r="K15" s="92"/>
      <c r="L15" s="11"/>
      <c r="M15" s="55"/>
      <c r="N15" s="11"/>
      <c r="O15" s="55"/>
      <c r="P15" s="11"/>
      <c r="Q15" s="55"/>
      <c r="R15" s="20" t="str">
        <f t="shared" si="11"/>
        <v/>
      </c>
      <c r="S15" s="86"/>
      <c r="T15" s="12"/>
      <c r="U15" s="47"/>
      <c r="V15" s="48"/>
      <c r="W15" s="49" t="str">
        <f t="shared" si="0"/>
        <v/>
      </c>
      <c r="X15" s="50" t="str">
        <f t="shared" si="1"/>
        <v/>
      </c>
      <c r="Y15" s="50" t="str">
        <f t="shared" si="2"/>
        <v/>
      </c>
      <c r="Z15" s="50" t="str">
        <f t="shared" si="3"/>
        <v/>
      </c>
      <c r="AA15" s="48" t="str">
        <f t="shared" si="4"/>
        <v/>
      </c>
      <c r="AB15" s="48" t="str">
        <f t="shared" si="5"/>
        <v/>
      </c>
      <c r="AC15" s="44" t="str">
        <f>IF(I15="","",VLOOKUP(I15,マスタ!$A$2:$B$19,2,FALSE))</f>
        <v/>
      </c>
      <c r="AD15" s="48"/>
      <c r="AE15" s="50" t="str">
        <f t="shared" si="6"/>
        <v/>
      </c>
      <c r="AF15" s="50" t="str">
        <f t="shared" si="7"/>
        <v/>
      </c>
      <c r="AG15" s="48"/>
      <c r="AH15" s="48"/>
      <c r="AI15" s="48"/>
      <c r="AJ15" s="48"/>
      <c r="AK15" s="48"/>
      <c r="AL15" s="51" t="str">
        <f>IF(L15="","",VLOOKUP(L15,マスタ!$E$2:$F$12,2,FALSE))</f>
        <v/>
      </c>
      <c r="AM15" s="50" t="str">
        <f t="shared" si="8"/>
        <v/>
      </c>
      <c r="AN15" s="51" t="str">
        <f>IF(N15="","",VLOOKUP(N15,マスタ!$E$2:$F$12,2,FALSE))</f>
        <v/>
      </c>
      <c r="AO15" s="50" t="str">
        <f t="shared" si="9"/>
        <v/>
      </c>
      <c r="AP15" s="51" t="str">
        <f>IF(P15="","",VLOOKUP(P15,マスタ!$E$2:$F$12,2,FALSE))</f>
        <v/>
      </c>
      <c r="AQ15" s="50" t="str">
        <f t="shared" si="10"/>
        <v/>
      </c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52"/>
    </row>
    <row r="16" spans="1:57">
      <c r="A16" s="3" t="s">
        <v>17</v>
      </c>
      <c r="B16" s="14"/>
      <c r="C16" s="13"/>
      <c r="D16" s="12"/>
      <c r="E16" s="10"/>
      <c r="F16" s="10"/>
      <c r="G16" s="10"/>
      <c r="H16" s="10" t="str">
        <f>IF(E16="","",DATEDIF(TEXT(E16, "0000!/00!/00") * 1,マスタ!$I$2,"Y"))</f>
        <v/>
      </c>
      <c r="I16" s="11"/>
      <c r="J16" s="92"/>
      <c r="K16" s="92"/>
      <c r="L16" s="11"/>
      <c r="M16" s="55"/>
      <c r="N16" s="11"/>
      <c r="O16" s="55"/>
      <c r="P16" s="11"/>
      <c r="Q16" s="55"/>
      <c r="R16" s="20" t="str">
        <f t="shared" si="11"/>
        <v/>
      </c>
      <c r="S16" s="86"/>
      <c r="T16" s="12"/>
      <c r="U16" s="47"/>
      <c r="V16" s="48"/>
      <c r="W16" s="49" t="str">
        <f t="shared" si="0"/>
        <v/>
      </c>
      <c r="X16" s="50" t="str">
        <f t="shared" si="1"/>
        <v/>
      </c>
      <c r="Y16" s="50" t="str">
        <f t="shared" si="2"/>
        <v/>
      </c>
      <c r="Z16" s="50" t="str">
        <f t="shared" si="3"/>
        <v/>
      </c>
      <c r="AA16" s="48" t="str">
        <f t="shared" si="4"/>
        <v/>
      </c>
      <c r="AB16" s="48" t="str">
        <f t="shared" si="5"/>
        <v/>
      </c>
      <c r="AC16" s="44" t="str">
        <f>IF(I16="","",VLOOKUP(I16,マスタ!$A$2:$B$19,2,FALSE))</f>
        <v/>
      </c>
      <c r="AD16" s="48"/>
      <c r="AE16" s="50" t="str">
        <f t="shared" si="6"/>
        <v/>
      </c>
      <c r="AF16" s="50" t="str">
        <f t="shared" si="7"/>
        <v/>
      </c>
      <c r="AG16" s="48"/>
      <c r="AH16" s="48"/>
      <c r="AI16" s="48"/>
      <c r="AJ16" s="48"/>
      <c r="AK16" s="48"/>
      <c r="AL16" s="51" t="str">
        <f>IF(L16="","",VLOOKUP(L16,マスタ!$E$2:$F$12,2,FALSE))</f>
        <v/>
      </c>
      <c r="AM16" s="50" t="str">
        <f t="shared" si="8"/>
        <v/>
      </c>
      <c r="AN16" s="51" t="str">
        <f>IF(N16="","",VLOOKUP(N16,マスタ!$E$2:$F$12,2,FALSE))</f>
        <v/>
      </c>
      <c r="AO16" s="50" t="str">
        <f t="shared" si="9"/>
        <v/>
      </c>
      <c r="AP16" s="51" t="str">
        <f>IF(P16="","",VLOOKUP(P16,マスタ!$E$2:$F$12,2,FALSE))</f>
        <v/>
      </c>
      <c r="AQ16" s="50" t="str">
        <f t="shared" si="10"/>
        <v/>
      </c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52"/>
    </row>
    <row r="17" spans="1:57">
      <c r="A17" s="3" t="s">
        <v>18</v>
      </c>
      <c r="B17" s="14"/>
      <c r="C17" s="13"/>
      <c r="D17" s="12"/>
      <c r="E17" s="10"/>
      <c r="F17" s="10"/>
      <c r="G17" s="10"/>
      <c r="H17" s="10" t="str">
        <f>IF(E17="","",DATEDIF(TEXT(E17, "0000!/00!/00") * 1,マスタ!$I$2,"Y"))</f>
        <v/>
      </c>
      <c r="I17" s="11"/>
      <c r="J17" s="92"/>
      <c r="K17" s="92"/>
      <c r="L17" s="11"/>
      <c r="M17" s="55"/>
      <c r="N17" s="11"/>
      <c r="O17" s="55"/>
      <c r="P17" s="11"/>
      <c r="Q17" s="55"/>
      <c r="R17" s="20" t="str">
        <f t="shared" si="11"/>
        <v/>
      </c>
      <c r="S17" s="86"/>
      <c r="T17" s="12"/>
      <c r="U17" s="47"/>
      <c r="V17" s="48"/>
      <c r="W17" s="49" t="str">
        <f t="shared" si="0"/>
        <v/>
      </c>
      <c r="X17" s="50" t="str">
        <f t="shared" si="1"/>
        <v/>
      </c>
      <c r="Y17" s="50" t="str">
        <f t="shared" si="2"/>
        <v/>
      </c>
      <c r="Z17" s="50" t="str">
        <f t="shared" si="3"/>
        <v/>
      </c>
      <c r="AA17" s="48" t="str">
        <f t="shared" si="4"/>
        <v/>
      </c>
      <c r="AB17" s="48" t="str">
        <f t="shared" si="5"/>
        <v/>
      </c>
      <c r="AC17" s="44" t="str">
        <f>IF(I17="","",VLOOKUP(I17,マスタ!$A$2:$B$19,2,FALSE))</f>
        <v/>
      </c>
      <c r="AD17" s="48"/>
      <c r="AE17" s="50" t="str">
        <f t="shared" si="6"/>
        <v/>
      </c>
      <c r="AF17" s="50" t="str">
        <f t="shared" si="7"/>
        <v/>
      </c>
      <c r="AG17" s="48"/>
      <c r="AH17" s="48"/>
      <c r="AI17" s="48"/>
      <c r="AJ17" s="48"/>
      <c r="AK17" s="48"/>
      <c r="AL17" s="51" t="str">
        <f>IF(L17="","",VLOOKUP(L17,マスタ!$E$2:$F$12,2,FALSE))</f>
        <v/>
      </c>
      <c r="AM17" s="50" t="str">
        <f t="shared" si="8"/>
        <v/>
      </c>
      <c r="AN17" s="51" t="str">
        <f>IF(N17="","",VLOOKUP(N17,マスタ!$E$2:$F$12,2,FALSE))</f>
        <v/>
      </c>
      <c r="AO17" s="50" t="str">
        <f t="shared" si="9"/>
        <v/>
      </c>
      <c r="AP17" s="51" t="str">
        <f>IF(P17="","",VLOOKUP(P17,マスタ!$E$2:$F$12,2,FALSE))</f>
        <v/>
      </c>
      <c r="AQ17" s="50" t="str">
        <f t="shared" si="10"/>
        <v/>
      </c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52"/>
    </row>
    <row r="18" spans="1:57">
      <c r="A18" s="3" t="s">
        <v>19</v>
      </c>
      <c r="B18" s="14"/>
      <c r="C18" s="13"/>
      <c r="D18" s="12"/>
      <c r="E18" s="10"/>
      <c r="F18" s="10"/>
      <c r="G18" s="10"/>
      <c r="H18" s="10" t="str">
        <f>IF(E18="","",DATEDIF(TEXT(E18, "0000!/00!/00") * 1,マスタ!$I$2,"Y"))</f>
        <v/>
      </c>
      <c r="I18" s="11"/>
      <c r="J18" s="92"/>
      <c r="K18" s="92"/>
      <c r="L18" s="11"/>
      <c r="M18" s="55"/>
      <c r="N18" s="11"/>
      <c r="O18" s="55"/>
      <c r="P18" s="11"/>
      <c r="Q18" s="55"/>
      <c r="R18" s="20" t="str">
        <f t="shared" si="11"/>
        <v/>
      </c>
      <c r="S18" s="86"/>
      <c r="T18" s="12"/>
      <c r="U18" s="47"/>
      <c r="V18" s="48"/>
      <c r="W18" s="49" t="str">
        <f t="shared" si="0"/>
        <v/>
      </c>
      <c r="X18" s="50" t="str">
        <f t="shared" si="1"/>
        <v/>
      </c>
      <c r="Y18" s="50" t="str">
        <f t="shared" si="2"/>
        <v/>
      </c>
      <c r="Z18" s="50" t="str">
        <f t="shared" si="3"/>
        <v/>
      </c>
      <c r="AA18" s="48" t="str">
        <f t="shared" si="4"/>
        <v/>
      </c>
      <c r="AB18" s="48" t="str">
        <f t="shared" si="5"/>
        <v/>
      </c>
      <c r="AC18" s="44" t="str">
        <f>IF(I18="","",VLOOKUP(I18,マスタ!$A$2:$B$19,2,FALSE))</f>
        <v/>
      </c>
      <c r="AD18" s="48"/>
      <c r="AE18" s="50" t="str">
        <f t="shared" si="6"/>
        <v/>
      </c>
      <c r="AF18" s="50" t="str">
        <f t="shared" si="7"/>
        <v/>
      </c>
      <c r="AG18" s="48"/>
      <c r="AH18" s="48"/>
      <c r="AI18" s="48"/>
      <c r="AJ18" s="48"/>
      <c r="AK18" s="48"/>
      <c r="AL18" s="51" t="str">
        <f>IF(L18="","",VLOOKUP(L18,マスタ!$E$2:$F$12,2,FALSE))</f>
        <v/>
      </c>
      <c r="AM18" s="50" t="str">
        <f t="shared" si="8"/>
        <v/>
      </c>
      <c r="AN18" s="51" t="str">
        <f>IF(N18="","",VLOOKUP(N18,マスタ!$E$2:$F$12,2,FALSE))</f>
        <v/>
      </c>
      <c r="AO18" s="50" t="str">
        <f t="shared" si="9"/>
        <v/>
      </c>
      <c r="AP18" s="51" t="str">
        <f>IF(P18="","",VLOOKUP(P18,マスタ!$E$2:$F$12,2,FALSE))</f>
        <v/>
      </c>
      <c r="AQ18" s="50" t="str">
        <f t="shared" si="10"/>
        <v/>
      </c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52"/>
    </row>
    <row r="19" spans="1:57">
      <c r="A19" s="3" t="s">
        <v>20</v>
      </c>
      <c r="B19" s="14"/>
      <c r="C19" s="13"/>
      <c r="D19" s="12"/>
      <c r="E19" s="10"/>
      <c r="F19" s="10"/>
      <c r="G19" s="10"/>
      <c r="H19" s="10" t="str">
        <f>IF(E19="","",DATEDIF(TEXT(E19, "0000!/00!/00") * 1,マスタ!$I$2,"Y"))</f>
        <v/>
      </c>
      <c r="I19" s="11"/>
      <c r="J19" s="92"/>
      <c r="K19" s="92"/>
      <c r="L19" s="11"/>
      <c r="M19" s="55"/>
      <c r="N19" s="11"/>
      <c r="O19" s="55"/>
      <c r="P19" s="11"/>
      <c r="Q19" s="55"/>
      <c r="R19" s="20" t="str">
        <f t="shared" si="11"/>
        <v/>
      </c>
      <c r="S19" s="86"/>
      <c r="T19" s="12"/>
      <c r="U19" s="47"/>
      <c r="V19" s="48"/>
      <c r="W19" s="49" t="str">
        <f t="shared" si="0"/>
        <v/>
      </c>
      <c r="X19" s="50" t="str">
        <f t="shared" si="1"/>
        <v/>
      </c>
      <c r="Y19" s="50" t="str">
        <f t="shared" si="2"/>
        <v/>
      </c>
      <c r="Z19" s="50" t="str">
        <f t="shared" si="3"/>
        <v/>
      </c>
      <c r="AA19" s="48" t="str">
        <f t="shared" si="4"/>
        <v/>
      </c>
      <c r="AB19" s="48" t="str">
        <f t="shared" si="5"/>
        <v/>
      </c>
      <c r="AC19" s="44" t="str">
        <f>IF(I19="","",VLOOKUP(I19,マスタ!$A$2:$B$19,2,FALSE))</f>
        <v/>
      </c>
      <c r="AD19" s="48"/>
      <c r="AE19" s="50" t="str">
        <f t="shared" si="6"/>
        <v/>
      </c>
      <c r="AF19" s="50" t="str">
        <f t="shared" si="7"/>
        <v/>
      </c>
      <c r="AG19" s="48"/>
      <c r="AH19" s="48"/>
      <c r="AI19" s="48"/>
      <c r="AJ19" s="48"/>
      <c r="AK19" s="48"/>
      <c r="AL19" s="51" t="str">
        <f>IF(L19="","",VLOOKUP(L19,マスタ!$E$2:$F$12,2,FALSE))</f>
        <v/>
      </c>
      <c r="AM19" s="50" t="str">
        <f t="shared" si="8"/>
        <v/>
      </c>
      <c r="AN19" s="51" t="str">
        <f>IF(N19="","",VLOOKUP(N19,マスタ!$E$2:$F$12,2,FALSE))</f>
        <v/>
      </c>
      <c r="AO19" s="50" t="str">
        <f t="shared" si="9"/>
        <v/>
      </c>
      <c r="AP19" s="51" t="str">
        <f>IF(P19="","",VLOOKUP(P19,マスタ!$E$2:$F$12,2,FALSE))</f>
        <v/>
      </c>
      <c r="AQ19" s="50" t="str">
        <f t="shared" si="10"/>
        <v/>
      </c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52"/>
    </row>
    <row r="20" spans="1:57">
      <c r="A20" s="3" t="s">
        <v>21</v>
      </c>
      <c r="B20" s="14"/>
      <c r="C20" s="13"/>
      <c r="D20" s="12"/>
      <c r="E20" s="10"/>
      <c r="F20" s="10"/>
      <c r="G20" s="10"/>
      <c r="H20" s="10" t="str">
        <f>IF(E20="","",DATEDIF(TEXT(E20, "0000!/00!/00") * 1,マスタ!$I$2,"Y"))</f>
        <v/>
      </c>
      <c r="I20" s="11"/>
      <c r="J20" s="92"/>
      <c r="K20" s="92"/>
      <c r="L20" s="11"/>
      <c r="M20" s="55"/>
      <c r="N20" s="11"/>
      <c r="O20" s="55"/>
      <c r="P20" s="11"/>
      <c r="Q20" s="55"/>
      <c r="R20" s="20" t="str">
        <f t="shared" si="11"/>
        <v/>
      </c>
      <c r="S20" s="86"/>
      <c r="T20" s="12"/>
      <c r="U20" s="47"/>
      <c r="V20" s="48"/>
      <c r="W20" s="49" t="str">
        <f t="shared" si="0"/>
        <v/>
      </c>
      <c r="X20" s="50" t="str">
        <f t="shared" si="1"/>
        <v/>
      </c>
      <c r="Y20" s="50" t="str">
        <f t="shared" si="2"/>
        <v/>
      </c>
      <c r="Z20" s="50" t="str">
        <f t="shared" si="3"/>
        <v/>
      </c>
      <c r="AA20" s="48" t="str">
        <f t="shared" si="4"/>
        <v/>
      </c>
      <c r="AB20" s="48" t="str">
        <f t="shared" si="5"/>
        <v/>
      </c>
      <c r="AC20" s="44" t="str">
        <f>IF(I20="","",VLOOKUP(I20,マスタ!$A$2:$B$19,2,FALSE))</f>
        <v/>
      </c>
      <c r="AD20" s="48"/>
      <c r="AE20" s="50" t="str">
        <f t="shared" si="6"/>
        <v/>
      </c>
      <c r="AF20" s="50" t="str">
        <f t="shared" si="7"/>
        <v/>
      </c>
      <c r="AG20" s="48"/>
      <c r="AH20" s="48"/>
      <c r="AI20" s="48"/>
      <c r="AJ20" s="48"/>
      <c r="AK20" s="48"/>
      <c r="AL20" s="51" t="str">
        <f>IF(L20="","",VLOOKUP(L20,マスタ!$E$2:$F$12,2,FALSE))</f>
        <v/>
      </c>
      <c r="AM20" s="50" t="str">
        <f t="shared" si="8"/>
        <v/>
      </c>
      <c r="AN20" s="51" t="str">
        <f>IF(N20="","",VLOOKUP(N20,マスタ!$E$2:$F$12,2,FALSE))</f>
        <v/>
      </c>
      <c r="AO20" s="50" t="str">
        <f t="shared" si="9"/>
        <v/>
      </c>
      <c r="AP20" s="51" t="str">
        <f>IF(P20="","",VLOOKUP(P20,マスタ!$E$2:$F$12,2,FALSE))</f>
        <v/>
      </c>
      <c r="AQ20" s="50" t="str">
        <f t="shared" si="10"/>
        <v/>
      </c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52"/>
    </row>
    <row r="21" spans="1:57">
      <c r="A21" s="3" t="s">
        <v>22</v>
      </c>
      <c r="B21" s="14"/>
      <c r="C21" s="13"/>
      <c r="D21" s="12"/>
      <c r="E21" s="10"/>
      <c r="F21" s="10"/>
      <c r="G21" s="10"/>
      <c r="H21" s="10" t="str">
        <f>IF(E21="","",DATEDIF(TEXT(E21, "0000!/00!/00") * 1,マスタ!$I$2,"Y"))</f>
        <v/>
      </c>
      <c r="I21" s="11"/>
      <c r="J21" s="92"/>
      <c r="K21" s="92"/>
      <c r="L21" s="11"/>
      <c r="M21" s="55"/>
      <c r="N21" s="11"/>
      <c r="O21" s="55"/>
      <c r="P21" s="11"/>
      <c r="Q21" s="55"/>
      <c r="R21" s="20" t="str">
        <f t="shared" si="11"/>
        <v/>
      </c>
      <c r="S21" s="86"/>
      <c r="T21" s="12"/>
      <c r="U21" s="47"/>
      <c r="V21" s="48"/>
      <c r="W21" s="49" t="str">
        <f t="shared" si="0"/>
        <v/>
      </c>
      <c r="X21" s="50" t="str">
        <f t="shared" si="1"/>
        <v/>
      </c>
      <c r="Y21" s="50" t="str">
        <f t="shared" si="2"/>
        <v/>
      </c>
      <c r="Z21" s="50" t="str">
        <f t="shared" si="3"/>
        <v/>
      </c>
      <c r="AA21" s="48" t="str">
        <f t="shared" si="4"/>
        <v/>
      </c>
      <c r="AB21" s="48" t="str">
        <f t="shared" si="5"/>
        <v/>
      </c>
      <c r="AC21" s="44" t="str">
        <f>IF(I21="","",VLOOKUP(I21,マスタ!$A$2:$B$19,2,FALSE))</f>
        <v/>
      </c>
      <c r="AD21" s="48"/>
      <c r="AE21" s="50" t="str">
        <f t="shared" si="6"/>
        <v/>
      </c>
      <c r="AF21" s="50" t="str">
        <f t="shared" si="7"/>
        <v/>
      </c>
      <c r="AG21" s="48"/>
      <c r="AH21" s="48"/>
      <c r="AI21" s="48"/>
      <c r="AJ21" s="48"/>
      <c r="AK21" s="48"/>
      <c r="AL21" s="51" t="str">
        <f>IF(L21="","",VLOOKUP(L21,マスタ!$E$2:$F$12,2,FALSE))</f>
        <v/>
      </c>
      <c r="AM21" s="50" t="str">
        <f t="shared" si="8"/>
        <v/>
      </c>
      <c r="AN21" s="51" t="str">
        <f>IF(N21="","",VLOOKUP(N21,マスタ!$E$2:$F$12,2,FALSE))</f>
        <v/>
      </c>
      <c r="AO21" s="50" t="str">
        <f t="shared" si="9"/>
        <v/>
      </c>
      <c r="AP21" s="51" t="str">
        <f>IF(P21="","",VLOOKUP(P21,マスタ!$E$2:$F$12,2,FALSE))</f>
        <v/>
      </c>
      <c r="AQ21" s="50" t="str">
        <f t="shared" si="10"/>
        <v/>
      </c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52"/>
    </row>
    <row r="22" spans="1:57">
      <c r="A22" s="3" t="s">
        <v>23</v>
      </c>
      <c r="B22" s="14"/>
      <c r="C22" s="13"/>
      <c r="D22" s="12"/>
      <c r="E22" s="10"/>
      <c r="F22" s="10"/>
      <c r="G22" s="10"/>
      <c r="H22" s="10" t="str">
        <f>IF(E22="","",DATEDIF(TEXT(E22, "0000!/00!/00") * 1,マスタ!$I$2,"Y"))</f>
        <v/>
      </c>
      <c r="I22" s="11"/>
      <c r="J22" s="92"/>
      <c r="K22" s="92"/>
      <c r="L22" s="11"/>
      <c r="M22" s="55"/>
      <c r="N22" s="11"/>
      <c r="O22" s="55"/>
      <c r="P22" s="11"/>
      <c r="Q22" s="55"/>
      <c r="R22" s="20" t="str">
        <f t="shared" si="11"/>
        <v/>
      </c>
      <c r="S22" s="86"/>
      <c r="T22" s="12"/>
      <c r="U22" s="47"/>
      <c r="V22" s="48"/>
      <c r="W22" s="49" t="str">
        <f t="shared" si="0"/>
        <v/>
      </c>
      <c r="X22" s="50" t="str">
        <f t="shared" si="1"/>
        <v/>
      </c>
      <c r="Y22" s="50" t="str">
        <f t="shared" si="2"/>
        <v/>
      </c>
      <c r="Z22" s="50" t="str">
        <f t="shared" si="3"/>
        <v/>
      </c>
      <c r="AA22" s="48" t="str">
        <f t="shared" si="4"/>
        <v/>
      </c>
      <c r="AB22" s="48" t="str">
        <f t="shared" si="5"/>
        <v/>
      </c>
      <c r="AC22" s="44" t="str">
        <f>IF(I22="","",VLOOKUP(I22,マスタ!$A$2:$B$19,2,FALSE))</f>
        <v/>
      </c>
      <c r="AD22" s="48"/>
      <c r="AE22" s="50" t="str">
        <f t="shared" si="6"/>
        <v/>
      </c>
      <c r="AF22" s="50" t="str">
        <f t="shared" si="7"/>
        <v/>
      </c>
      <c r="AG22" s="48"/>
      <c r="AH22" s="48"/>
      <c r="AI22" s="48"/>
      <c r="AJ22" s="48"/>
      <c r="AK22" s="48"/>
      <c r="AL22" s="51" t="str">
        <f>IF(L22="","",VLOOKUP(L22,マスタ!$E$2:$F$12,2,FALSE))</f>
        <v/>
      </c>
      <c r="AM22" s="50" t="str">
        <f t="shared" si="8"/>
        <v/>
      </c>
      <c r="AN22" s="51" t="str">
        <f>IF(N22="","",VLOOKUP(N22,マスタ!$E$2:$F$12,2,FALSE))</f>
        <v/>
      </c>
      <c r="AO22" s="50" t="str">
        <f t="shared" si="9"/>
        <v/>
      </c>
      <c r="AP22" s="51" t="str">
        <f>IF(P22="","",VLOOKUP(P22,マスタ!$E$2:$F$12,2,FALSE))</f>
        <v/>
      </c>
      <c r="AQ22" s="50" t="str">
        <f t="shared" si="10"/>
        <v/>
      </c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52"/>
    </row>
    <row r="23" spans="1:57">
      <c r="A23" s="21" t="s">
        <v>203</v>
      </c>
    </row>
  </sheetData>
  <sheetProtection sheet="1" objects="1" scenarios="1"/>
  <phoneticPr fontId="1"/>
  <dataValidations count="13">
    <dataValidation type="list" allowBlank="1" showInputMessage="1" showErrorMessage="1" sqref="B2:B22" xr:uid="{4A603233-3E03-4713-AD06-D378CCCDE362}">
      <formula1>"男子,女子"</formula1>
    </dataValidation>
    <dataValidation type="custom" imeMode="halfKatakana" allowBlank="1" showInputMessage="1" showErrorMessage="1" errorTitle="入力エラー" error="半角カタカナで入力して下さい｡" sqref="D2:D22" xr:uid="{009F8E12-5085-42AD-91E6-FF65F4B6008A}">
      <formula1>LEN(D2)=LENB(D2)</formula1>
    </dataValidation>
    <dataValidation type="decimal" imeMode="disabled" allowBlank="1" showInputMessage="1" showErrorMessage="1" sqref="O2:O22 Q2:Q22 M2:M22" xr:uid="{EC28D320-5ECA-4C5D-987F-AF2EF479616C}">
      <formula1>1</formula1>
      <formula2>9999.99</formula2>
    </dataValidation>
    <dataValidation type="whole" allowBlank="1" showInputMessage="1" showErrorMessage="1" sqref="E2" xr:uid="{E8310D07-2D95-458C-B1D8-5FE8A2DC5291}">
      <formula1>19000101</formula1>
      <formula2>20240101</formula2>
    </dataValidation>
    <dataValidation type="list" showInputMessage="1" showErrorMessage="1" sqref="N2 P2:P22 L2" xr:uid="{286F8111-F5C4-4117-BE56-56851874BA58}">
      <formula1>個人種目</formula1>
    </dataValidation>
    <dataValidation type="list" allowBlank="1" showInputMessage="1" showErrorMessage="1" sqref="S2:S22" xr:uid="{EDDFCC8E-E1D9-4906-8F36-B7581F41252A}">
      <formula1>"〇"</formula1>
    </dataValidation>
    <dataValidation type="whole" allowBlank="1" showInputMessage="1" showErrorMessage="1" sqref="E3:E22" xr:uid="{F334B466-017C-463C-8861-FAB47301582A}">
      <formula1>19000101</formula1>
      <formula2>20350101</formula2>
    </dataValidation>
    <dataValidation type="list" showInputMessage="1" showErrorMessage="1" sqref="I2:I22" xr:uid="{1F936AF3-7D87-4844-AB1D-05D77BF42715}">
      <formula1>OFFSET(個人区分,,,COUNTA(個人区分))</formula1>
    </dataValidation>
    <dataValidation type="list" showInputMessage="1" showErrorMessage="1" sqref="L3:L22 N3:N22" xr:uid="{C4FEFDAD-6906-4471-8390-148418DAFC9C}">
      <formula1>OFFSET(個人種目,,,COUNTA(個人種目))</formula1>
    </dataValidation>
    <dataValidation type="list" allowBlank="1" showInputMessage="1" showErrorMessage="1" sqref="F2:F22" xr:uid="{E1357051-EFFC-48D2-B1E1-C5D25C2400D0}">
      <formula1>"小学,中学,高校,大学,一般,高専"</formula1>
    </dataValidation>
    <dataValidation type="whole" allowBlank="1" showInputMessage="1" showErrorMessage="1" sqref="G2:G22" xr:uid="{A6F89262-81AF-4500-B66D-5E3AE1409C26}">
      <formula1>1</formula1>
      <formula2>6</formula2>
    </dataValidation>
    <dataValidation type="custom" imeMode="halfKatakana" operator="lessThan" showErrorMessage="1" errorTitle="文字数の上限を超えています。" error="入力値が文字数の上限を超えています。　数を減らして下さい。" sqref="K2:K22" xr:uid="{EB76C884-21DA-42B2-8129-292CED55BC50}">
      <formula1>LENB(K2)&lt;=16</formula1>
    </dataValidation>
    <dataValidation type="custom" operator="lessThan" showErrorMessage="1" errorTitle="文字数の上限を超えています。" error="入力値が文字数の上限を超えています。　数を減らして下さい。" sqref="J2:J22" xr:uid="{0AD00EAD-74EF-42BE-B319-AEAD6E8B95EC}">
      <formula1>LENB(J2)&lt;=16</formula1>
    </dataValidation>
  </dataValidations>
  <printOptions horizontalCentered="1"/>
  <pageMargins left="0.19685039370078741" right="0.19685039370078741" top="0.78740157480314965" bottom="0.55118110236220474" header="0.39370078740157483" footer="0.23622047244094491"/>
  <pageSetup paperSize="9" scale="80" orientation="landscape" horizontalDpi="1200" verticalDpi="1200" r:id="rId1"/>
  <headerFooter alignWithMargins="0">
    <oddHeader>&amp;L県民スポーツ祭水泳競技(市町対抗・交流の部) &amp;C個人エントリーシート</oddHeader>
    <oddFooter>&amp;C- &amp;P -&amp;R福井県水泳連盟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936A-3D17-4065-94B8-E99F658258FB}">
  <sheetPr>
    <pageSetUpPr fitToPage="1"/>
  </sheetPr>
  <dimension ref="A1:Z23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" defaultRowHeight="13.2"/>
  <cols>
    <col min="1" max="1" width="5.6640625" style="17" customWidth="1"/>
    <col min="2" max="2" width="5.6640625" style="18" customWidth="1"/>
    <col min="3" max="4" width="13.33203125" style="4" customWidth="1"/>
    <col min="5" max="5" width="17.33203125" style="8" bestFit="1" customWidth="1"/>
    <col min="6" max="6" width="19.44140625" style="19" bestFit="1" customWidth="1"/>
    <col min="7" max="7" width="10.44140625" style="56" bestFit="1" customWidth="1"/>
    <col min="8" max="8" width="16.77734375" style="19" bestFit="1" customWidth="1"/>
    <col min="9" max="9" width="7.109375" style="4" bestFit="1" customWidth="1"/>
    <col min="10" max="10" width="16.77734375" style="19" customWidth="1"/>
    <col min="11" max="11" width="7.109375" style="4" bestFit="1" customWidth="1"/>
    <col min="12" max="12" width="16.77734375" style="19" customWidth="1"/>
    <col min="13" max="13" width="7.109375" style="4" bestFit="1" customWidth="1"/>
    <col min="14" max="14" width="16.77734375" style="19" customWidth="1"/>
    <col min="15" max="15" width="7.109375" style="4" bestFit="1" customWidth="1"/>
    <col min="16" max="16" width="7.109375" style="1" customWidth="1"/>
    <col min="17" max="17" width="13" style="1" hidden="1" customWidth="1"/>
    <col min="18" max="18" width="12.109375" style="1" hidden="1" customWidth="1"/>
    <col min="19" max="19" width="9.21875" style="1" hidden="1" customWidth="1"/>
    <col min="20" max="21" width="11.33203125" style="1" hidden="1" customWidth="1"/>
    <col min="22" max="22" width="7.44140625" style="1" hidden="1" customWidth="1"/>
    <col min="23" max="23" width="7" style="1" hidden="1" customWidth="1"/>
    <col min="24" max="24" width="7.44140625" style="1" hidden="1" customWidth="1"/>
    <col min="25" max="25" width="8.6640625" style="1" hidden="1" customWidth="1"/>
    <col min="26" max="26" width="11.88671875" style="1" hidden="1" customWidth="1"/>
    <col min="27" max="16384" width="9" style="1"/>
  </cols>
  <sheetData>
    <row r="1" spans="1:26" s="2" customFormat="1" ht="49.2">
      <c r="A1" s="60" t="s">
        <v>4</v>
      </c>
      <c r="B1" s="61" t="s">
        <v>3</v>
      </c>
      <c r="C1" s="62" t="s">
        <v>45</v>
      </c>
      <c r="D1" s="62" t="s">
        <v>46</v>
      </c>
      <c r="E1" s="63" t="s">
        <v>26</v>
      </c>
      <c r="F1" s="61" t="s">
        <v>52</v>
      </c>
      <c r="G1" s="64" t="s">
        <v>74</v>
      </c>
      <c r="H1" s="61" t="s">
        <v>51</v>
      </c>
      <c r="I1" s="80" t="s">
        <v>122</v>
      </c>
      <c r="J1" s="61" t="s">
        <v>56</v>
      </c>
      <c r="K1" s="80" t="s">
        <v>123</v>
      </c>
      <c r="L1" s="61" t="s">
        <v>57</v>
      </c>
      <c r="M1" s="80" t="s">
        <v>124</v>
      </c>
      <c r="N1" s="61" t="s">
        <v>58</v>
      </c>
      <c r="O1" s="80" t="s">
        <v>125</v>
      </c>
      <c r="P1" s="65" t="s">
        <v>113</v>
      </c>
      <c r="Q1" s="71" t="s">
        <v>127</v>
      </c>
      <c r="R1" s="71" t="s">
        <v>128</v>
      </c>
      <c r="S1" s="71" t="s">
        <v>129</v>
      </c>
      <c r="T1" s="71" t="s">
        <v>130</v>
      </c>
      <c r="U1" s="71" t="s">
        <v>131</v>
      </c>
      <c r="V1" s="71" t="s">
        <v>132</v>
      </c>
      <c r="W1" s="71" t="s">
        <v>133</v>
      </c>
      <c r="X1" s="71" t="s">
        <v>134</v>
      </c>
      <c r="Y1" s="71" t="s">
        <v>135</v>
      </c>
      <c r="Z1" s="71" t="s">
        <v>136</v>
      </c>
    </row>
    <row r="2" spans="1:26">
      <c r="A2" s="53" t="s">
        <v>68</v>
      </c>
      <c r="B2" s="37" t="s">
        <v>2</v>
      </c>
      <c r="C2" s="91" t="s">
        <v>198</v>
      </c>
      <c r="D2" s="91" t="s">
        <v>204</v>
      </c>
      <c r="E2" s="42" t="s">
        <v>143</v>
      </c>
      <c r="F2" s="42" t="s">
        <v>175</v>
      </c>
      <c r="G2" s="54">
        <v>345.67</v>
      </c>
      <c r="H2" s="41" t="s">
        <v>75</v>
      </c>
      <c r="I2" s="81">
        <v>20</v>
      </c>
      <c r="J2" s="45" t="s">
        <v>119</v>
      </c>
      <c r="K2" s="81">
        <v>30</v>
      </c>
      <c r="L2" s="45" t="s">
        <v>76</v>
      </c>
      <c r="M2" s="81">
        <v>40</v>
      </c>
      <c r="N2" s="45" t="s">
        <v>77</v>
      </c>
      <c r="O2" s="81">
        <v>50</v>
      </c>
      <c r="P2" s="38">
        <f>IF(I2="","",SUM(I2,K2,M2,O2))</f>
        <v>140</v>
      </c>
      <c r="Q2" s="87"/>
      <c r="R2" s="82" t="str">
        <f>IF(C2="","",C2)</f>
        <v>福井マスターズ</v>
      </c>
      <c r="S2" s="82" t="str">
        <f>IF(D2="","",D2)</f>
        <v>ﾌｸｲﾏｽﾀｰｽﾞ</v>
      </c>
      <c r="T2" s="87"/>
      <c r="U2" s="87">
        <f>IF(R2="","",20)</f>
        <v>20</v>
      </c>
      <c r="V2" s="87"/>
      <c r="W2" s="87">
        <f>IF(E2="","",VLOOKUP(E2,マスタ!$C$2:$D$10,2,FALSE))</f>
        <v>51</v>
      </c>
      <c r="X2" s="87">
        <f>_xlfn.IFS(B2="男子",1,B2="女子",2,B2="混合",3,TRUE,"")</f>
        <v>1</v>
      </c>
      <c r="Y2" s="87">
        <f>IF(F2="","",VLOOKUP(F2,マスタ!$G$2:$H$9,2,FALSE))</f>
        <v>60200</v>
      </c>
      <c r="Z2" s="88">
        <f>IF(G2="","",G2)</f>
        <v>345.67</v>
      </c>
    </row>
    <row r="3" spans="1:26">
      <c r="A3" s="3" t="s">
        <v>5</v>
      </c>
      <c r="B3" s="14"/>
      <c r="C3" s="92"/>
      <c r="D3" s="92"/>
      <c r="E3" s="11"/>
      <c r="F3" s="11"/>
      <c r="G3" s="55"/>
      <c r="H3" s="10"/>
      <c r="I3" s="82" t="str">
        <f>IF(ISBLANK(H3),"",VLOOKUP(H3,個人エントリーシート!$C:$H,4,FALSE))</f>
        <v/>
      </c>
      <c r="J3" s="10"/>
      <c r="K3" s="82" t="str">
        <f>IF(ISBLANK(J3),"",VLOOKUP(J3,個人エントリーシート!$C:$H,4,FALSE))</f>
        <v/>
      </c>
      <c r="L3" s="10"/>
      <c r="M3" s="82" t="str">
        <f>IF(ISBLANK(L3),"",VLOOKUP(L3,個人エントリーシート!$C:$H,4,FALSE))</f>
        <v/>
      </c>
      <c r="N3" s="10"/>
      <c r="O3" s="82" t="str">
        <f>IF(ISBLANK(N3),"",VLOOKUP(N3,個人エントリーシート!$C:$H,4,FALSE))</f>
        <v/>
      </c>
      <c r="P3" s="15" t="str">
        <f>IF(I3="","",SUM(I3,K3,M3,O3))</f>
        <v/>
      </c>
      <c r="Q3" s="87"/>
      <c r="R3" s="82" t="str">
        <f t="shared" ref="R3:R22" si="0">IF(C3="","",C3)</f>
        <v/>
      </c>
      <c r="S3" s="82" t="str">
        <f t="shared" ref="S3:S22" si="1">IF(D3="","",D3)</f>
        <v/>
      </c>
      <c r="T3" s="87"/>
      <c r="U3" s="87" t="str">
        <f t="shared" ref="U3:U22" si="2">IF(R3="","",20)</f>
        <v/>
      </c>
      <c r="V3" s="87"/>
      <c r="W3" s="87" t="str">
        <f>IF(E3="","",VLOOKUP(E3,マスタ!$C$2:$D$10,2,FALSE))</f>
        <v/>
      </c>
      <c r="X3" s="87" t="str">
        <f t="shared" ref="X3:X22" si="3">_xlfn.IFS(B3="男子",1,B3="女子",2,B3="混合",3,TRUE,"")</f>
        <v/>
      </c>
      <c r="Y3" s="87" t="str">
        <f>IF(F3="","",VLOOKUP(F3,マスタ!$G$2:$H$9,2,FALSE))</f>
        <v/>
      </c>
      <c r="Z3" s="88" t="str">
        <f t="shared" ref="Z3:Z22" si="4">IF(G3="","",G3)</f>
        <v/>
      </c>
    </row>
    <row r="4" spans="1:26">
      <c r="A4" s="3" t="s">
        <v>6</v>
      </c>
      <c r="B4" s="14"/>
      <c r="C4" s="92"/>
      <c r="D4" s="92"/>
      <c r="E4" s="11"/>
      <c r="F4" s="11"/>
      <c r="G4" s="55"/>
      <c r="H4" s="10"/>
      <c r="I4" s="82" t="str">
        <f>IF(ISBLANK(H4),"",VLOOKUP(H4,個人エントリーシート!$C:$H,4,FALSE))</f>
        <v/>
      </c>
      <c r="J4" s="10"/>
      <c r="K4" s="82" t="str">
        <f>IF(ISBLANK(J4),"",VLOOKUP(J4,個人エントリーシート!$C:$H,4,FALSE))</f>
        <v/>
      </c>
      <c r="L4" s="10"/>
      <c r="M4" s="82" t="str">
        <f>IF(ISBLANK(L4),"",VLOOKUP(L4,個人エントリーシート!$C:$H,4,FALSE))</f>
        <v/>
      </c>
      <c r="N4" s="10"/>
      <c r="O4" s="82" t="str">
        <f>IF(ISBLANK(N4),"",VLOOKUP(N4,個人エントリーシート!$C:$H,4,FALSE))</f>
        <v/>
      </c>
      <c r="P4" s="15" t="str">
        <f t="shared" ref="P4:P22" si="5">IF(I4="","",SUM(I4,K4,M4,O4))</f>
        <v/>
      </c>
      <c r="Q4" s="87"/>
      <c r="R4" s="82" t="str">
        <f t="shared" si="0"/>
        <v/>
      </c>
      <c r="S4" s="82" t="str">
        <f t="shared" si="1"/>
        <v/>
      </c>
      <c r="T4" s="87"/>
      <c r="U4" s="87" t="str">
        <f t="shared" si="2"/>
        <v/>
      </c>
      <c r="V4" s="87"/>
      <c r="W4" s="87" t="str">
        <f>IF(E4="","",VLOOKUP(E4,マスタ!$C$2:$D$10,2,FALSE))</f>
        <v/>
      </c>
      <c r="X4" s="87" t="str">
        <f t="shared" si="3"/>
        <v/>
      </c>
      <c r="Y4" s="87" t="str">
        <f>IF(F4="","",VLOOKUP(F4,マスタ!$G$2:$H$9,2,FALSE))</f>
        <v/>
      </c>
      <c r="Z4" s="88" t="str">
        <f t="shared" si="4"/>
        <v/>
      </c>
    </row>
    <row r="5" spans="1:26">
      <c r="A5" s="3" t="s">
        <v>7</v>
      </c>
      <c r="B5" s="14"/>
      <c r="C5" s="92"/>
      <c r="D5" s="92"/>
      <c r="E5" s="11"/>
      <c r="F5" s="11"/>
      <c r="G5" s="55"/>
      <c r="H5" s="10"/>
      <c r="I5" s="82" t="str">
        <f>IF(ISBLANK(H5),"",VLOOKUP(H5,個人エントリーシート!$C:$H,4,FALSE))</f>
        <v/>
      </c>
      <c r="J5" s="10"/>
      <c r="K5" s="82" t="str">
        <f>IF(ISBLANK(J5),"",VLOOKUP(J5,個人エントリーシート!$C:$H,4,FALSE))</f>
        <v/>
      </c>
      <c r="L5" s="10"/>
      <c r="M5" s="82" t="str">
        <f>IF(ISBLANK(L5),"",VLOOKUP(L5,個人エントリーシート!$C:$H,4,FALSE))</f>
        <v/>
      </c>
      <c r="N5" s="10"/>
      <c r="O5" s="82" t="str">
        <f>IF(ISBLANK(N5),"",VLOOKUP(N5,個人エントリーシート!$C:$H,4,FALSE))</f>
        <v/>
      </c>
      <c r="P5" s="15" t="str">
        <f t="shared" si="5"/>
        <v/>
      </c>
      <c r="Q5" s="87"/>
      <c r="R5" s="82" t="str">
        <f t="shared" si="0"/>
        <v/>
      </c>
      <c r="S5" s="82" t="str">
        <f t="shared" si="1"/>
        <v/>
      </c>
      <c r="T5" s="87"/>
      <c r="U5" s="87" t="str">
        <f t="shared" si="2"/>
        <v/>
      </c>
      <c r="V5" s="87"/>
      <c r="W5" s="87" t="str">
        <f>IF(E5="","",VLOOKUP(E5,マスタ!$C$2:$D$10,2,FALSE))</f>
        <v/>
      </c>
      <c r="X5" s="87" t="str">
        <f t="shared" si="3"/>
        <v/>
      </c>
      <c r="Y5" s="87" t="str">
        <f>IF(F5="","",VLOOKUP(F5,マスタ!$G$2:$H$9,2,FALSE))</f>
        <v/>
      </c>
      <c r="Z5" s="88" t="str">
        <f t="shared" si="4"/>
        <v/>
      </c>
    </row>
    <row r="6" spans="1:26">
      <c r="A6" s="3" t="s">
        <v>1</v>
      </c>
      <c r="B6" s="14"/>
      <c r="C6" s="92"/>
      <c r="D6" s="92"/>
      <c r="E6" s="11"/>
      <c r="F6" s="11"/>
      <c r="G6" s="55"/>
      <c r="H6" s="10"/>
      <c r="I6" s="82" t="str">
        <f>IF(ISBLANK(H6),"",VLOOKUP(H6,個人エントリーシート!$C:$H,4,FALSE))</f>
        <v/>
      </c>
      <c r="J6" s="10"/>
      <c r="K6" s="82" t="str">
        <f>IF(ISBLANK(J6),"",VLOOKUP(J6,個人エントリーシート!$C:$H,4,FALSE))</f>
        <v/>
      </c>
      <c r="L6" s="10"/>
      <c r="M6" s="82" t="str">
        <f>IF(ISBLANK(L6),"",VLOOKUP(L6,個人エントリーシート!$C:$H,4,FALSE))</f>
        <v/>
      </c>
      <c r="N6" s="10"/>
      <c r="O6" s="82" t="str">
        <f>IF(ISBLANK(N6),"",VLOOKUP(N6,個人エントリーシート!$C:$H,4,FALSE))</f>
        <v/>
      </c>
      <c r="P6" s="15" t="str">
        <f t="shared" si="5"/>
        <v/>
      </c>
      <c r="Q6" s="87"/>
      <c r="R6" s="82" t="str">
        <f t="shared" si="0"/>
        <v/>
      </c>
      <c r="S6" s="82" t="str">
        <f t="shared" si="1"/>
        <v/>
      </c>
      <c r="T6" s="87"/>
      <c r="U6" s="87" t="str">
        <f t="shared" si="2"/>
        <v/>
      </c>
      <c r="V6" s="87"/>
      <c r="W6" s="87" t="str">
        <f>IF(E6="","",VLOOKUP(E6,マスタ!$C$2:$D$10,2,FALSE))</f>
        <v/>
      </c>
      <c r="X6" s="87" t="str">
        <f t="shared" si="3"/>
        <v/>
      </c>
      <c r="Y6" s="87" t="str">
        <f>IF(F6="","",VLOOKUP(F6,マスタ!$G$2:$H$9,2,FALSE))</f>
        <v/>
      </c>
      <c r="Z6" s="88" t="str">
        <f t="shared" si="4"/>
        <v/>
      </c>
    </row>
    <row r="7" spans="1:26">
      <c r="A7" s="3" t="s">
        <v>8</v>
      </c>
      <c r="B7" s="14"/>
      <c r="C7" s="92"/>
      <c r="D7" s="92"/>
      <c r="E7" s="11"/>
      <c r="F7" s="11"/>
      <c r="G7" s="55"/>
      <c r="H7" s="10"/>
      <c r="I7" s="82" t="str">
        <f>IF(ISBLANK(H7),"",VLOOKUP(H7,個人エントリーシート!$C:$H,4,FALSE))</f>
        <v/>
      </c>
      <c r="J7" s="10"/>
      <c r="K7" s="82" t="str">
        <f>IF(ISBLANK(J7),"",VLOOKUP(J7,個人エントリーシート!$C:$H,4,FALSE))</f>
        <v/>
      </c>
      <c r="L7" s="10"/>
      <c r="M7" s="82" t="str">
        <f>IF(ISBLANK(L7),"",VLOOKUP(L7,個人エントリーシート!$C:$H,4,FALSE))</f>
        <v/>
      </c>
      <c r="N7" s="10"/>
      <c r="O7" s="82" t="str">
        <f>IF(ISBLANK(N7),"",VLOOKUP(N7,個人エントリーシート!$C:$H,4,FALSE))</f>
        <v/>
      </c>
      <c r="P7" s="15" t="str">
        <f t="shared" si="5"/>
        <v/>
      </c>
      <c r="Q7" s="87"/>
      <c r="R7" s="82" t="str">
        <f t="shared" si="0"/>
        <v/>
      </c>
      <c r="S7" s="82" t="str">
        <f t="shared" si="1"/>
        <v/>
      </c>
      <c r="T7" s="87"/>
      <c r="U7" s="87" t="str">
        <f t="shared" si="2"/>
        <v/>
      </c>
      <c r="V7" s="87"/>
      <c r="W7" s="87" t="str">
        <f>IF(E7="","",VLOOKUP(E7,マスタ!$C$2:$D$10,2,FALSE))</f>
        <v/>
      </c>
      <c r="X7" s="87" t="str">
        <f t="shared" si="3"/>
        <v/>
      </c>
      <c r="Y7" s="87" t="str">
        <f>IF(F7="","",VLOOKUP(F7,マスタ!$G$2:$H$9,2,FALSE))</f>
        <v/>
      </c>
      <c r="Z7" s="88" t="str">
        <f t="shared" si="4"/>
        <v/>
      </c>
    </row>
    <row r="8" spans="1:26">
      <c r="A8" s="3" t="s">
        <v>9</v>
      </c>
      <c r="B8" s="14"/>
      <c r="C8" s="92"/>
      <c r="D8" s="92"/>
      <c r="E8" s="11"/>
      <c r="F8" s="11"/>
      <c r="G8" s="55"/>
      <c r="H8" s="10"/>
      <c r="I8" s="82" t="str">
        <f>IF(ISBLANK(H8),"",VLOOKUP(H8,個人エントリーシート!$C:$H,4,FALSE))</f>
        <v/>
      </c>
      <c r="J8" s="10"/>
      <c r="K8" s="82" t="str">
        <f>IF(ISBLANK(J8),"",VLOOKUP(J8,個人エントリーシート!$C:$H,4,FALSE))</f>
        <v/>
      </c>
      <c r="L8" s="10"/>
      <c r="M8" s="82" t="str">
        <f>IF(ISBLANK(L8),"",VLOOKUP(L8,個人エントリーシート!$C:$H,4,FALSE))</f>
        <v/>
      </c>
      <c r="N8" s="10"/>
      <c r="O8" s="82" t="str">
        <f>IF(ISBLANK(N8),"",VLOOKUP(N8,個人エントリーシート!$C:$H,4,FALSE))</f>
        <v/>
      </c>
      <c r="P8" s="15" t="str">
        <f t="shared" si="5"/>
        <v/>
      </c>
      <c r="Q8" s="87"/>
      <c r="R8" s="82" t="str">
        <f t="shared" si="0"/>
        <v/>
      </c>
      <c r="S8" s="82" t="str">
        <f t="shared" si="1"/>
        <v/>
      </c>
      <c r="T8" s="87"/>
      <c r="U8" s="87" t="str">
        <f t="shared" si="2"/>
        <v/>
      </c>
      <c r="V8" s="87"/>
      <c r="W8" s="87" t="str">
        <f>IF(E8="","",VLOOKUP(E8,マスタ!$C$2:$D$10,2,FALSE))</f>
        <v/>
      </c>
      <c r="X8" s="87" t="str">
        <f t="shared" si="3"/>
        <v/>
      </c>
      <c r="Y8" s="87" t="str">
        <f>IF(F8="","",VLOOKUP(F8,マスタ!$G$2:$H$9,2,FALSE))</f>
        <v/>
      </c>
      <c r="Z8" s="88" t="str">
        <f t="shared" si="4"/>
        <v/>
      </c>
    </row>
    <row r="9" spans="1:26">
      <c r="A9" s="3" t="s">
        <v>10</v>
      </c>
      <c r="B9" s="14"/>
      <c r="C9" s="92"/>
      <c r="D9" s="92"/>
      <c r="E9" s="11"/>
      <c r="F9" s="11"/>
      <c r="G9" s="55"/>
      <c r="H9" s="10"/>
      <c r="I9" s="82" t="str">
        <f>IF(ISBLANK(H9),"",VLOOKUP(H9,個人エントリーシート!$C:$H,4,FALSE))</f>
        <v/>
      </c>
      <c r="J9" s="10"/>
      <c r="K9" s="82" t="str">
        <f>IF(ISBLANK(J9),"",VLOOKUP(J9,個人エントリーシート!$C:$H,4,FALSE))</f>
        <v/>
      </c>
      <c r="L9" s="10"/>
      <c r="M9" s="82" t="str">
        <f>IF(ISBLANK(L9),"",VLOOKUP(L9,個人エントリーシート!$C:$H,4,FALSE))</f>
        <v/>
      </c>
      <c r="N9" s="10"/>
      <c r="O9" s="82" t="str">
        <f>IF(ISBLANK(N9),"",VLOOKUP(N9,個人エントリーシート!$C:$H,4,FALSE))</f>
        <v/>
      </c>
      <c r="P9" s="15" t="str">
        <f t="shared" si="5"/>
        <v/>
      </c>
      <c r="Q9" s="87"/>
      <c r="R9" s="82" t="str">
        <f t="shared" si="0"/>
        <v/>
      </c>
      <c r="S9" s="82" t="str">
        <f t="shared" si="1"/>
        <v/>
      </c>
      <c r="T9" s="87"/>
      <c r="U9" s="87" t="str">
        <f t="shared" si="2"/>
        <v/>
      </c>
      <c r="V9" s="87"/>
      <c r="W9" s="87" t="str">
        <f>IF(E9="","",VLOOKUP(E9,マスタ!$C$2:$D$10,2,FALSE))</f>
        <v/>
      </c>
      <c r="X9" s="87" t="str">
        <f t="shared" si="3"/>
        <v/>
      </c>
      <c r="Y9" s="87" t="str">
        <f>IF(F9="","",VLOOKUP(F9,マスタ!$G$2:$H$9,2,FALSE))</f>
        <v/>
      </c>
      <c r="Z9" s="88" t="str">
        <f t="shared" si="4"/>
        <v/>
      </c>
    </row>
    <row r="10" spans="1:26">
      <c r="A10" s="3" t="s">
        <v>11</v>
      </c>
      <c r="B10" s="14"/>
      <c r="C10" s="92"/>
      <c r="D10" s="92"/>
      <c r="E10" s="11"/>
      <c r="F10" s="11"/>
      <c r="G10" s="55"/>
      <c r="H10" s="10"/>
      <c r="I10" s="82" t="str">
        <f>IF(ISBLANK(H10),"",VLOOKUP(H10,個人エントリーシート!$C:$H,4,FALSE))</f>
        <v/>
      </c>
      <c r="J10" s="10"/>
      <c r="K10" s="82" t="str">
        <f>IF(ISBLANK(J10),"",VLOOKUP(J10,個人エントリーシート!$C:$H,4,FALSE))</f>
        <v/>
      </c>
      <c r="L10" s="10"/>
      <c r="M10" s="82" t="str">
        <f>IF(ISBLANK(L10),"",VLOOKUP(L10,個人エントリーシート!$C:$H,4,FALSE))</f>
        <v/>
      </c>
      <c r="N10" s="10"/>
      <c r="O10" s="82" t="str">
        <f>IF(ISBLANK(N10),"",VLOOKUP(N10,個人エントリーシート!$C:$H,4,FALSE))</f>
        <v/>
      </c>
      <c r="P10" s="15" t="str">
        <f t="shared" si="5"/>
        <v/>
      </c>
      <c r="Q10" s="87"/>
      <c r="R10" s="82" t="str">
        <f t="shared" si="0"/>
        <v/>
      </c>
      <c r="S10" s="82" t="str">
        <f t="shared" si="1"/>
        <v/>
      </c>
      <c r="T10" s="87"/>
      <c r="U10" s="87" t="str">
        <f t="shared" si="2"/>
        <v/>
      </c>
      <c r="V10" s="87"/>
      <c r="W10" s="87" t="str">
        <f>IF(E10="","",VLOOKUP(E10,マスタ!$C$2:$D$10,2,FALSE))</f>
        <v/>
      </c>
      <c r="X10" s="87" t="str">
        <f t="shared" si="3"/>
        <v/>
      </c>
      <c r="Y10" s="87" t="str">
        <f>IF(F10="","",VLOOKUP(F10,マスタ!$G$2:$H$9,2,FALSE))</f>
        <v/>
      </c>
      <c r="Z10" s="88" t="str">
        <f t="shared" si="4"/>
        <v/>
      </c>
    </row>
    <row r="11" spans="1:26">
      <c r="A11" s="3" t="s">
        <v>12</v>
      </c>
      <c r="B11" s="14"/>
      <c r="C11" s="92"/>
      <c r="D11" s="92"/>
      <c r="E11" s="11"/>
      <c r="F11" s="11"/>
      <c r="G11" s="55"/>
      <c r="H11" s="10"/>
      <c r="I11" s="82" t="str">
        <f>IF(ISBLANK(H11),"",VLOOKUP(H11,個人エントリーシート!$C:$H,4,FALSE))</f>
        <v/>
      </c>
      <c r="J11" s="10"/>
      <c r="K11" s="82" t="str">
        <f>IF(ISBLANK(J11),"",VLOOKUP(J11,個人エントリーシート!$C:$H,4,FALSE))</f>
        <v/>
      </c>
      <c r="L11" s="10"/>
      <c r="M11" s="82" t="str">
        <f>IF(ISBLANK(L11),"",VLOOKUP(L11,個人エントリーシート!$C:$H,4,FALSE))</f>
        <v/>
      </c>
      <c r="N11" s="10"/>
      <c r="O11" s="82" t="str">
        <f>IF(ISBLANK(N11),"",VLOOKUP(N11,個人エントリーシート!$C:$H,4,FALSE))</f>
        <v/>
      </c>
      <c r="P11" s="15" t="str">
        <f t="shared" si="5"/>
        <v/>
      </c>
      <c r="Q11" s="87"/>
      <c r="R11" s="82" t="str">
        <f t="shared" si="0"/>
        <v/>
      </c>
      <c r="S11" s="82" t="str">
        <f t="shared" si="1"/>
        <v/>
      </c>
      <c r="T11" s="87"/>
      <c r="U11" s="87" t="str">
        <f t="shared" si="2"/>
        <v/>
      </c>
      <c r="V11" s="87"/>
      <c r="W11" s="87" t="str">
        <f>IF(E11="","",VLOOKUP(E11,マスタ!$C$2:$D$10,2,FALSE))</f>
        <v/>
      </c>
      <c r="X11" s="87" t="str">
        <f t="shared" si="3"/>
        <v/>
      </c>
      <c r="Y11" s="87" t="str">
        <f>IF(F11="","",VLOOKUP(F11,マスタ!$G$2:$H$9,2,FALSE))</f>
        <v/>
      </c>
      <c r="Z11" s="88" t="str">
        <f t="shared" si="4"/>
        <v/>
      </c>
    </row>
    <row r="12" spans="1:26">
      <c r="A12" s="3" t="s">
        <v>13</v>
      </c>
      <c r="B12" s="14"/>
      <c r="C12" s="92"/>
      <c r="D12" s="92"/>
      <c r="E12" s="11"/>
      <c r="F12" s="11"/>
      <c r="G12" s="55"/>
      <c r="H12" s="10"/>
      <c r="I12" s="82" t="str">
        <f>IF(ISBLANK(H12),"",VLOOKUP(H12,個人エントリーシート!$C:$H,4,FALSE))</f>
        <v/>
      </c>
      <c r="J12" s="10"/>
      <c r="K12" s="82" t="str">
        <f>IF(ISBLANK(J12),"",VLOOKUP(J12,個人エントリーシート!$C:$H,4,FALSE))</f>
        <v/>
      </c>
      <c r="L12" s="10"/>
      <c r="M12" s="82" t="str">
        <f>IF(ISBLANK(L12),"",VLOOKUP(L12,個人エントリーシート!$C:$H,4,FALSE))</f>
        <v/>
      </c>
      <c r="N12" s="10"/>
      <c r="O12" s="82" t="str">
        <f>IF(ISBLANK(N12),"",VLOOKUP(N12,個人エントリーシート!$C:$H,4,FALSE))</f>
        <v/>
      </c>
      <c r="P12" s="15" t="str">
        <f t="shared" si="5"/>
        <v/>
      </c>
      <c r="Q12" s="87"/>
      <c r="R12" s="82" t="str">
        <f t="shared" si="0"/>
        <v/>
      </c>
      <c r="S12" s="82" t="str">
        <f t="shared" si="1"/>
        <v/>
      </c>
      <c r="T12" s="87"/>
      <c r="U12" s="87" t="str">
        <f t="shared" si="2"/>
        <v/>
      </c>
      <c r="V12" s="87"/>
      <c r="W12" s="87" t="str">
        <f>IF(E12="","",VLOOKUP(E12,マスタ!$C$2:$D$10,2,FALSE))</f>
        <v/>
      </c>
      <c r="X12" s="87" t="str">
        <f t="shared" si="3"/>
        <v/>
      </c>
      <c r="Y12" s="87" t="str">
        <f>IF(F12="","",VLOOKUP(F12,マスタ!$G$2:$H$9,2,FALSE))</f>
        <v/>
      </c>
      <c r="Z12" s="88" t="str">
        <f t="shared" si="4"/>
        <v/>
      </c>
    </row>
    <row r="13" spans="1:26">
      <c r="A13" s="3" t="s">
        <v>14</v>
      </c>
      <c r="B13" s="14"/>
      <c r="C13" s="92"/>
      <c r="D13" s="92"/>
      <c r="E13" s="11"/>
      <c r="F13" s="11"/>
      <c r="G13" s="55"/>
      <c r="H13" s="10"/>
      <c r="I13" s="82" t="str">
        <f>IF(ISBLANK(H13),"",VLOOKUP(H13,個人エントリーシート!$C:$H,4,FALSE))</f>
        <v/>
      </c>
      <c r="J13" s="10"/>
      <c r="K13" s="82" t="str">
        <f>IF(ISBLANK(J13),"",VLOOKUP(J13,個人エントリーシート!$C:$H,4,FALSE))</f>
        <v/>
      </c>
      <c r="L13" s="10"/>
      <c r="M13" s="82" t="str">
        <f>IF(ISBLANK(L13),"",VLOOKUP(L13,個人エントリーシート!$C:$H,4,FALSE))</f>
        <v/>
      </c>
      <c r="N13" s="10"/>
      <c r="O13" s="82" t="str">
        <f>IF(ISBLANK(N13),"",VLOOKUP(N13,個人エントリーシート!$C:$H,4,FALSE))</f>
        <v/>
      </c>
      <c r="P13" s="15" t="str">
        <f t="shared" si="5"/>
        <v/>
      </c>
      <c r="Q13" s="87"/>
      <c r="R13" s="82" t="str">
        <f t="shared" si="0"/>
        <v/>
      </c>
      <c r="S13" s="82" t="str">
        <f t="shared" si="1"/>
        <v/>
      </c>
      <c r="T13" s="87"/>
      <c r="U13" s="87" t="str">
        <f t="shared" si="2"/>
        <v/>
      </c>
      <c r="V13" s="87"/>
      <c r="W13" s="87" t="str">
        <f>IF(E13="","",VLOOKUP(E13,マスタ!$C$2:$D$10,2,FALSE))</f>
        <v/>
      </c>
      <c r="X13" s="87" t="str">
        <f t="shared" si="3"/>
        <v/>
      </c>
      <c r="Y13" s="87" t="str">
        <f>IF(F13="","",VLOOKUP(F13,マスタ!$G$2:$H$9,2,FALSE))</f>
        <v/>
      </c>
      <c r="Z13" s="88" t="str">
        <f t="shared" si="4"/>
        <v/>
      </c>
    </row>
    <row r="14" spans="1:26">
      <c r="A14" s="3" t="s">
        <v>15</v>
      </c>
      <c r="B14" s="14"/>
      <c r="C14" s="92"/>
      <c r="D14" s="92"/>
      <c r="E14" s="11"/>
      <c r="F14" s="11"/>
      <c r="G14" s="55"/>
      <c r="H14" s="10"/>
      <c r="I14" s="82" t="str">
        <f>IF(ISBLANK(H14),"",VLOOKUP(H14,個人エントリーシート!$C:$H,4,FALSE))</f>
        <v/>
      </c>
      <c r="J14" s="10"/>
      <c r="K14" s="82" t="str">
        <f>IF(ISBLANK(J14),"",VLOOKUP(J14,個人エントリーシート!$C:$H,4,FALSE))</f>
        <v/>
      </c>
      <c r="L14" s="10"/>
      <c r="M14" s="82" t="str">
        <f>IF(ISBLANK(L14),"",VLOOKUP(L14,個人エントリーシート!$C:$H,4,FALSE))</f>
        <v/>
      </c>
      <c r="N14" s="10"/>
      <c r="O14" s="82" t="str">
        <f>IF(ISBLANK(N14),"",VLOOKUP(N14,個人エントリーシート!$C:$H,4,FALSE))</f>
        <v/>
      </c>
      <c r="P14" s="15" t="str">
        <f t="shared" si="5"/>
        <v/>
      </c>
      <c r="Q14" s="87"/>
      <c r="R14" s="82" t="str">
        <f t="shared" si="0"/>
        <v/>
      </c>
      <c r="S14" s="82" t="str">
        <f t="shared" si="1"/>
        <v/>
      </c>
      <c r="T14" s="87"/>
      <c r="U14" s="87" t="str">
        <f t="shared" si="2"/>
        <v/>
      </c>
      <c r="V14" s="87"/>
      <c r="W14" s="87" t="str">
        <f>IF(E14="","",VLOOKUP(E14,マスタ!$C$2:$D$10,2,FALSE))</f>
        <v/>
      </c>
      <c r="X14" s="87" t="str">
        <f t="shared" si="3"/>
        <v/>
      </c>
      <c r="Y14" s="87" t="str">
        <f>IF(F14="","",VLOOKUP(F14,マスタ!$G$2:$H$9,2,FALSE))</f>
        <v/>
      </c>
      <c r="Z14" s="88" t="str">
        <f t="shared" si="4"/>
        <v/>
      </c>
    </row>
    <row r="15" spans="1:26">
      <c r="A15" s="3" t="s">
        <v>16</v>
      </c>
      <c r="B15" s="14"/>
      <c r="C15" s="92"/>
      <c r="D15" s="92"/>
      <c r="E15" s="11"/>
      <c r="F15" s="11"/>
      <c r="G15" s="55"/>
      <c r="H15" s="10"/>
      <c r="I15" s="82" t="str">
        <f>IF(ISBLANK(H15),"",VLOOKUP(H15,個人エントリーシート!$C:$H,4,FALSE))</f>
        <v/>
      </c>
      <c r="J15" s="10"/>
      <c r="K15" s="82" t="str">
        <f>IF(ISBLANK(J15),"",VLOOKUP(J15,個人エントリーシート!$C:$H,4,FALSE))</f>
        <v/>
      </c>
      <c r="L15" s="10"/>
      <c r="M15" s="82" t="str">
        <f>IF(ISBLANK(L15),"",VLOOKUP(L15,個人エントリーシート!$C:$H,4,FALSE))</f>
        <v/>
      </c>
      <c r="N15" s="10"/>
      <c r="O15" s="82" t="str">
        <f>IF(ISBLANK(N15),"",VLOOKUP(N15,個人エントリーシート!$C:$H,4,FALSE))</f>
        <v/>
      </c>
      <c r="P15" s="15" t="str">
        <f t="shared" si="5"/>
        <v/>
      </c>
      <c r="Q15" s="87"/>
      <c r="R15" s="82" t="str">
        <f t="shared" si="0"/>
        <v/>
      </c>
      <c r="S15" s="82" t="str">
        <f t="shared" si="1"/>
        <v/>
      </c>
      <c r="T15" s="87"/>
      <c r="U15" s="87" t="str">
        <f t="shared" si="2"/>
        <v/>
      </c>
      <c r="V15" s="87"/>
      <c r="W15" s="87" t="str">
        <f>IF(E15="","",VLOOKUP(E15,マスタ!$C$2:$D$10,2,FALSE))</f>
        <v/>
      </c>
      <c r="X15" s="87" t="str">
        <f t="shared" si="3"/>
        <v/>
      </c>
      <c r="Y15" s="87" t="str">
        <f>IF(F15="","",VLOOKUP(F15,マスタ!$G$2:$H$9,2,FALSE))</f>
        <v/>
      </c>
      <c r="Z15" s="88" t="str">
        <f t="shared" si="4"/>
        <v/>
      </c>
    </row>
    <row r="16" spans="1:26">
      <c r="A16" s="3" t="s">
        <v>17</v>
      </c>
      <c r="B16" s="14"/>
      <c r="C16" s="92"/>
      <c r="D16" s="92"/>
      <c r="E16" s="11"/>
      <c r="F16" s="11"/>
      <c r="G16" s="55"/>
      <c r="H16" s="10"/>
      <c r="I16" s="82" t="str">
        <f>IF(ISBLANK(H16),"",VLOOKUP(H16,個人エントリーシート!$C:$H,4,FALSE))</f>
        <v/>
      </c>
      <c r="J16" s="10"/>
      <c r="K16" s="82" t="str">
        <f>IF(ISBLANK(J16),"",VLOOKUP(J16,個人エントリーシート!$C:$H,4,FALSE))</f>
        <v/>
      </c>
      <c r="L16" s="10"/>
      <c r="M16" s="82" t="str">
        <f>IF(ISBLANK(L16),"",VLOOKUP(L16,個人エントリーシート!$C:$H,4,FALSE))</f>
        <v/>
      </c>
      <c r="N16" s="10"/>
      <c r="O16" s="82" t="str">
        <f>IF(ISBLANK(N16),"",VLOOKUP(N16,個人エントリーシート!$C:$H,4,FALSE))</f>
        <v/>
      </c>
      <c r="P16" s="15" t="str">
        <f t="shared" si="5"/>
        <v/>
      </c>
      <c r="Q16" s="87"/>
      <c r="R16" s="82" t="str">
        <f t="shared" si="0"/>
        <v/>
      </c>
      <c r="S16" s="82" t="str">
        <f t="shared" si="1"/>
        <v/>
      </c>
      <c r="T16" s="87"/>
      <c r="U16" s="87" t="str">
        <f t="shared" si="2"/>
        <v/>
      </c>
      <c r="V16" s="87"/>
      <c r="W16" s="87" t="str">
        <f>IF(E16="","",VLOOKUP(E16,マスタ!$C$2:$D$10,2,FALSE))</f>
        <v/>
      </c>
      <c r="X16" s="87" t="str">
        <f t="shared" si="3"/>
        <v/>
      </c>
      <c r="Y16" s="87" t="str">
        <f>IF(F16="","",VLOOKUP(F16,マスタ!$G$2:$H$9,2,FALSE))</f>
        <v/>
      </c>
      <c r="Z16" s="88" t="str">
        <f t="shared" si="4"/>
        <v/>
      </c>
    </row>
    <row r="17" spans="1:26">
      <c r="A17" s="3" t="s">
        <v>18</v>
      </c>
      <c r="B17" s="14"/>
      <c r="C17" s="92"/>
      <c r="D17" s="92"/>
      <c r="E17" s="11"/>
      <c r="F17" s="11"/>
      <c r="G17" s="55"/>
      <c r="H17" s="10"/>
      <c r="I17" s="82" t="str">
        <f>IF(ISBLANK(H17),"",VLOOKUP(H17,個人エントリーシート!$C:$H,4,FALSE))</f>
        <v/>
      </c>
      <c r="J17" s="10"/>
      <c r="K17" s="82" t="str">
        <f>IF(ISBLANK(J17),"",VLOOKUP(J17,個人エントリーシート!$C:$H,4,FALSE))</f>
        <v/>
      </c>
      <c r="L17" s="10"/>
      <c r="M17" s="82" t="str">
        <f>IF(ISBLANK(L17),"",VLOOKUP(L17,個人エントリーシート!$C:$H,4,FALSE))</f>
        <v/>
      </c>
      <c r="N17" s="10"/>
      <c r="O17" s="82" t="str">
        <f>IF(ISBLANK(N17),"",VLOOKUP(N17,個人エントリーシート!$C:$H,4,FALSE))</f>
        <v/>
      </c>
      <c r="P17" s="15" t="str">
        <f t="shared" si="5"/>
        <v/>
      </c>
      <c r="Q17" s="87"/>
      <c r="R17" s="82" t="str">
        <f t="shared" si="0"/>
        <v/>
      </c>
      <c r="S17" s="82" t="str">
        <f t="shared" si="1"/>
        <v/>
      </c>
      <c r="T17" s="87"/>
      <c r="U17" s="87" t="str">
        <f t="shared" si="2"/>
        <v/>
      </c>
      <c r="V17" s="87"/>
      <c r="W17" s="87" t="str">
        <f>IF(E17="","",VLOOKUP(E17,マスタ!$C$2:$D$10,2,FALSE))</f>
        <v/>
      </c>
      <c r="X17" s="87" t="str">
        <f t="shared" si="3"/>
        <v/>
      </c>
      <c r="Y17" s="87" t="str">
        <f>IF(F17="","",VLOOKUP(F17,マスタ!$G$2:$H$9,2,FALSE))</f>
        <v/>
      </c>
      <c r="Z17" s="88" t="str">
        <f t="shared" si="4"/>
        <v/>
      </c>
    </row>
    <row r="18" spans="1:26">
      <c r="A18" s="3" t="s">
        <v>19</v>
      </c>
      <c r="B18" s="14"/>
      <c r="C18" s="92"/>
      <c r="D18" s="92"/>
      <c r="E18" s="11"/>
      <c r="F18" s="11"/>
      <c r="G18" s="55"/>
      <c r="H18" s="10"/>
      <c r="I18" s="82" t="str">
        <f>IF(ISBLANK(H18),"",VLOOKUP(H18,個人エントリーシート!$C:$H,4,FALSE))</f>
        <v/>
      </c>
      <c r="J18" s="10"/>
      <c r="K18" s="82" t="str">
        <f>IF(ISBLANK(J18),"",VLOOKUP(J18,個人エントリーシート!$C:$H,4,FALSE))</f>
        <v/>
      </c>
      <c r="L18" s="10"/>
      <c r="M18" s="82" t="str">
        <f>IF(ISBLANK(L18),"",VLOOKUP(L18,個人エントリーシート!$C:$H,4,FALSE))</f>
        <v/>
      </c>
      <c r="N18" s="10"/>
      <c r="O18" s="82" t="str">
        <f>IF(ISBLANK(N18),"",VLOOKUP(N18,個人エントリーシート!$C:$H,4,FALSE))</f>
        <v/>
      </c>
      <c r="P18" s="15" t="str">
        <f t="shared" si="5"/>
        <v/>
      </c>
      <c r="Q18" s="87"/>
      <c r="R18" s="82" t="str">
        <f t="shared" si="0"/>
        <v/>
      </c>
      <c r="S18" s="82" t="str">
        <f t="shared" si="1"/>
        <v/>
      </c>
      <c r="T18" s="87"/>
      <c r="U18" s="87" t="str">
        <f t="shared" si="2"/>
        <v/>
      </c>
      <c r="V18" s="87"/>
      <c r="W18" s="87" t="str">
        <f>IF(E18="","",VLOOKUP(E18,マスタ!$C$2:$D$10,2,FALSE))</f>
        <v/>
      </c>
      <c r="X18" s="87" t="str">
        <f t="shared" si="3"/>
        <v/>
      </c>
      <c r="Y18" s="87" t="str">
        <f>IF(F18="","",VLOOKUP(F18,マスタ!$G$2:$H$9,2,FALSE))</f>
        <v/>
      </c>
      <c r="Z18" s="88" t="str">
        <f t="shared" si="4"/>
        <v/>
      </c>
    </row>
    <row r="19" spans="1:26">
      <c r="A19" s="3" t="s">
        <v>20</v>
      </c>
      <c r="B19" s="14"/>
      <c r="C19" s="92"/>
      <c r="D19" s="92"/>
      <c r="E19" s="11"/>
      <c r="F19" s="11"/>
      <c r="G19" s="55"/>
      <c r="H19" s="10"/>
      <c r="I19" s="82" t="str">
        <f>IF(ISBLANK(H19),"",VLOOKUP(H19,個人エントリーシート!$C:$H,4,FALSE))</f>
        <v/>
      </c>
      <c r="J19" s="10"/>
      <c r="K19" s="82" t="str">
        <f>IF(ISBLANK(J19),"",VLOOKUP(J19,個人エントリーシート!$C:$H,4,FALSE))</f>
        <v/>
      </c>
      <c r="L19" s="10"/>
      <c r="M19" s="82" t="str">
        <f>IF(ISBLANK(L19),"",VLOOKUP(L19,個人エントリーシート!$C:$H,4,FALSE))</f>
        <v/>
      </c>
      <c r="N19" s="10"/>
      <c r="O19" s="82" t="str">
        <f>IF(ISBLANK(N19),"",VLOOKUP(N19,個人エントリーシート!$C:$H,4,FALSE))</f>
        <v/>
      </c>
      <c r="P19" s="15" t="str">
        <f t="shared" si="5"/>
        <v/>
      </c>
      <c r="Q19" s="87"/>
      <c r="R19" s="82" t="str">
        <f t="shared" si="0"/>
        <v/>
      </c>
      <c r="S19" s="82" t="str">
        <f t="shared" si="1"/>
        <v/>
      </c>
      <c r="T19" s="87"/>
      <c r="U19" s="87" t="str">
        <f t="shared" si="2"/>
        <v/>
      </c>
      <c r="V19" s="87"/>
      <c r="W19" s="87" t="str">
        <f>IF(E19="","",VLOOKUP(E19,マスタ!$C$2:$D$10,2,FALSE))</f>
        <v/>
      </c>
      <c r="X19" s="87" t="str">
        <f t="shared" si="3"/>
        <v/>
      </c>
      <c r="Y19" s="87" t="str">
        <f>IF(F19="","",VLOOKUP(F19,マスタ!$G$2:$H$9,2,FALSE))</f>
        <v/>
      </c>
      <c r="Z19" s="88" t="str">
        <f t="shared" si="4"/>
        <v/>
      </c>
    </row>
    <row r="20" spans="1:26">
      <c r="A20" s="3" t="s">
        <v>21</v>
      </c>
      <c r="B20" s="14"/>
      <c r="C20" s="92"/>
      <c r="D20" s="92"/>
      <c r="E20" s="11"/>
      <c r="F20" s="11"/>
      <c r="G20" s="55"/>
      <c r="H20" s="10"/>
      <c r="I20" s="82" t="str">
        <f>IF(ISBLANK(H20),"",VLOOKUP(H20,個人エントリーシート!$C:$H,4,FALSE))</f>
        <v/>
      </c>
      <c r="J20" s="10"/>
      <c r="K20" s="82" t="str">
        <f>IF(ISBLANK(J20),"",VLOOKUP(J20,個人エントリーシート!$C:$H,4,FALSE))</f>
        <v/>
      </c>
      <c r="L20" s="10"/>
      <c r="M20" s="82" t="str">
        <f>IF(ISBLANK(L20),"",VLOOKUP(L20,個人エントリーシート!$C:$H,4,FALSE))</f>
        <v/>
      </c>
      <c r="N20" s="10"/>
      <c r="O20" s="82" t="str">
        <f>IF(ISBLANK(N20),"",VLOOKUP(N20,個人エントリーシート!$C:$H,4,FALSE))</f>
        <v/>
      </c>
      <c r="P20" s="15" t="str">
        <f t="shared" si="5"/>
        <v/>
      </c>
      <c r="Q20" s="87"/>
      <c r="R20" s="82" t="str">
        <f t="shared" si="0"/>
        <v/>
      </c>
      <c r="S20" s="82" t="str">
        <f t="shared" si="1"/>
        <v/>
      </c>
      <c r="T20" s="87"/>
      <c r="U20" s="87" t="str">
        <f t="shared" si="2"/>
        <v/>
      </c>
      <c r="V20" s="87"/>
      <c r="W20" s="87" t="str">
        <f>IF(E20="","",VLOOKUP(E20,マスタ!$C$2:$D$10,2,FALSE))</f>
        <v/>
      </c>
      <c r="X20" s="87" t="str">
        <f t="shared" si="3"/>
        <v/>
      </c>
      <c r="Y20" s="87" t="str">
        <f>IF(F20="","",VLOOKUP(F20,マスタ!$G$2:$H$9,2,FALSE))</f>
        <v/>
      </c>
      <c r="Z20" s="88" t="str">
        <f t="shared" si="4"/>
        <v/>
      </c>
    </row>
    <row r="21" spans="1:26">
      <c r="A21" s="3" t="s">
        <v>22</v>
      </c>
      <c r="B21" s="14"/>
      <c r="C21" s="92"/>
      <c r="D21" s="92"/>
      <c r="E21" s="11"/>
      <c r="F21" s="11"/>
      <c r="G21" s="55"/>
      <c r="H21" s="10"/>
      <c r="I21" s="82" t="str">
        <f>IF(ISBLANK(H21),"",VLOOKUP(H21,個人エントリーシート!$C:$H,4,FALSE))</f>
        <v/>
      </c>
      <c r="J21" s="10"/>
      <c r="K21" s="82" t="str">
        <f>IF(ISBLANK(J21),"",VLOOKUP(J21,個人エントリーシート!$C:$H,4,FALSE))</f>
        <v/>
      </c>
      <c r="L21" s="10"/>
      <c r="M21" s="82" t="str">
        <f>IF(ISBLANK(L21),"",VLOOKUP(L21,個人エントリーシート!$C:$H,4,FALSE))</f>
        <v/>
      </c>
      <c r="N21" s="10"/>
      <c r="O21" s="82" t="str">
        <f>IF(ISBLANK(N21),"",VLOOKUP(N21,個人エントリーシート!$C:$H,4,FALSE))</f>
        <v/>
      </c>
      <c r="P21" s="15" t="str">
        <f t="shared" si="5"/>
        <v/>
      </c>
      <c r="Q21" s="87"/>
      <c r="R21" s="82" t="str">
        <f t="shared" si="0"/>
        <v/>
      </c>
      <c r="S21" s="82" t="str">
        <f t="shared" si="1"/>
        <v/>
      </c>
      <c r="T21" s="87"/>
      <c r="U21" s="87" t="str">
        <f t="shared" si="2"/>
        <v/>
      </c>
      <c r="V21" s="87"/>
      <c r="W21" s="87" t="str">
        <f>IF(E21="","",VLOOKUP(E21,マスタ!$C$2:$D$10,2,FALSE))</f>
        <v/>
      </c>
      <c r="X21" s="87" t="str">
        <f t="shared" si="3"/>
        <v/>
      </c>
      <c r="Y21" s="87" t="str">
        <f>IF(F21="","",VLOOKUP(F21,マスタ!$G$2:$H$9,2,FALSE))</f>
        <v/>
      </c>
      <c r="Z21" s="88" t="str">
        <f t="shared" si="4"/>
        <v/>
      </c>
    </row>
    <row r="22" spans="1:26">
      <c r="A22" s="3" t="s">
        <v>23</v>
      </c>
      <c r="B22" s="14"/>
      <c r="C22" s="92"/>
      <c r="D22" s="92"/>
      <c r="E22" s="11"/>
      <c r="F22" s="11"/>
      <c r="G22" s="55"/>
      <c r="H22" s="10"/>
      <c r="I22" s="82" t="str">
        <f>IF(ISBLANK(H22),"",VLOOKUP(H22,個人エントリーシート!$C:$H,4,FALSE))</f>
        <v/>
      </c>
      <c r="J22" s="10"/>
      <c r="K22" s="82" t="str">
        <f>IF(ISBLANK(J22),"",VLOOKUP(J22,個人エントリーシート!$C:$H,4,FALSE))</f>
        <v/>
      </c>
      <c r="L22" s="10"/>
      <c r="M22" s="82" t="str">
        <f>IF(ISBLANK(L22),"",VLOOKUP(L22,個人エントリーシート!$C:$H,4,FALSE))</f>
        <v/>
      </c>
      <c r="N22" s="10"/>
      <c r="O22" s="82" t="str">
        <f>IF(ISBLANK(N22),"",VLOOKUP(N22,個人エントリーシート!$C:$H,4,FALSE))</f>
        <v/>
      </c>
      <c r="P22" s="15" t="str">
        <f t="shared" si="5"/>
        <v/>
      </c>
      <c r="Q22" s="87"/>
      <c r="R22" s="82" t="str">
        <f t="shared" si="0"/>
        <v/>
      </c>
      <c r="S22" s="82" t="str">
        <f t="shared" si="1"/>
        <v/>
      </c>
      <c r="T22" s="87"/>
      <c r="U22" s="87" t="str">
        <f t="shared" si="2"/>
        <v/>
      </c>
      <c r="V22" s="87"/>
      <c r="W22" s="87" t="str">
        <f>IF(E22="","",VLOOKUP(E22,マスタ!$C$2:$D$10,2,FALSE))</f>
        <v/>
      </c>
      <c r="X22" s="87" t="str">
        <f t="shared" si="3"/>
        <v/>
      </c>
      <c r="Y22" s="87" t="str">
        <f>IF(F22="","",VLOOKUP(F22,マスタ!$G$2:$H$9,2,FALSE))</f>
        <v/>
      </c>
      <c r="Z22" s="88" t="str">
        <f t="shared" si="4"/>
        <v/>
      </c>
    </row>
    <row r="23" spans="1:26">
      <c r="A23" s="21" t="s">
        <v>203</v>
      </c>
    </row>
  </sheetData>
  <sheetProtection sheet="1" objects="1" scenarios="1"/>
  <phoneticPr fontId="2"/>
  <dataValidations count="11">
    <dataValidation type="decimal" imeMode="disabled" allowBlank="1" showInputMessage="1" showErrorMessage="1" sqref="G2:G22" xr:uid="{CF260DAB-75E9-4F39-BF18-E1510DE0F5C0}">
      <formula1>1</formula1>
      <formula2>9999.99</formula2>
    </dataValidation>
    <dataValidation type="list" showInputMessage="1" showErrorMessage="1" sqref="F2" xr:uid="{CB5297DB-7B18-4B1A-B202-A65147489034}">
      <formula1>リレー種目</formula1>
    </dataValidation>
    <dataValidation type="list" showInputMessage="1" showErrorMessage="1" sqref="E2" xr:uid="{EC1F296D-917A-4F6F-810D-F39E92F25CF7}">
      <formula1>リレー区分</formula1>
    </dataValidation>
    <dataValidation type="whole" allowBlank="1" showInputMessage="1" showErrorMessage="1" sqref="M2 O2 I2 K2" xr:uid="{BD5E171C-8F5F-4CB7-BC96-CB1B9A7AEADC}">
      <formula1>18</formula1>
      <formula2>110</formula2>
    </dataValidation>
    <dataValidation type="list" showInputMessage="1" showErrorMessage="1" prompt="個人エントリーで入力した選手を選択して下さい。" sqref="H3:H22 L3:L22 J3:J22 N3:N22" xr:uid="{622E7597-EC89-47C4-8155-487DD9D47D49}">
      <formula1>OFFSET(選手名,,,COUNTA(選手名))</formula1>
    </dataValidation>
    <dataValidation allowBlank="1" showInputMessage="1" showErrorMessage="1" prompt="個人エントリーで入力した年齢が表示されます。" sqref="I3:I22 K3:K22 M3:M22 O3:O22" xr:uid="{FFE20961-177D-4AE3-A1DD-AFEF3D8D4773}"/>
    <dataValidation type="list" showInputMessage="1" showErrorMessage="1" sqref="E3:E22" xr:uid="{5F51A579-419F-4DFA-80D9-23A0126910DA}">
      <formula1>OFFSET(リレー区分,,,COUNTA(リレー区分))</formula1>
    </dataValidation>
    <dataValidation type="list" showInputMessage="1" showErrorMessage="1" sqref="F3:F22" xr:uid="{F894712F-21AA-4A6E-ABFC-DFAD7F6C7BC9}">
      <formula1>OFFSET(リレー種目,,,COUNTA(リレー種目))</formula1>
    </dataValidation>
    <dataValidation type="list" showInputMessage="1" showErrorMessage="1" sqref="B2:B22" xr:uid="{1D7814E0-4470-444F-B8E8-A830BEB7A3AF}">
      <formula1>"男子,女子,混合"</formula1>
    </dataValidation>
    <dataValidation type="custom" operator="lessThan" showErrorMessage="1" errorTitle="文字数の上限を超えています。" error="入力値が文字数の上限を超えています。　数を減らして下さい。" sqref="C2:C22" xr:uid="{A98AE385-1E54-4625-B3A1-307A112222A4}">
      <formula1>LENB(C2)&lt;=30</formula1>
    </dataValidation>
    <dataValidation type="custom" imeMode="halfKatakana" operator="lessThan" showErrorMessage="1" errorTitle="文字数の上限を超えています。" error="入力値が文字数の上限を超えています。　数を減らして下さい。" sqref="D2:D22" xr:uid="{3135FB7E-B11F-4EF7-B779-5183A0136766}">
      <formula1>LENB(D2)&lt;=30</formula1>
    </dataValidation>
  </dataValidations>
  <printOptions horizontalCentered="1"/>
  <pageMargins left="0.27559055118110237" right="0.19685039370078741" top="0.78740157480314965" bottom="0.55118110236220474" header="0.39370078740157483" footer="0.23622047244094491"/>
  <pageSetup paperSize="9" scale="80" orientation="landscape" horizontalDpi="1200" verticalDpi="1200" r:id="rId1"/>
  <headerFooter alignWithMargins="0">
    <oddHeader>&amp;L県民スポーツ祭水泳競技(市町対抗・交流の部) &amp;Cリレーエントリーシート</oddHeader>
    <oddFooter>&amp;C- &amp;P -&amp;R福井県水泳連盟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8C57-2AED-4F58-848F-8039D1FA5B9F}">
  <dimension ref="A1:H31"/>
  <sheetViews>
    <sheetView showGridLines="0" workbookViewId="0">
      <selection activeCell="F26" sqref="F26:G26"/>
    </sheetView>
  </sheetViews>
  <sheetFormatPr defaultColWidth="8.88671875" defaultRowHeight="13.2"/>
  <cols>
    <col min="1" max="1" width="8.109375" style="22" customWidth="1"/>
    <col min="2" max="2" width="15.6640625" style="22" customWidth="1"/>
    <col min="3" max="3" width="18.6640625" style="22" customWidth="1"/>
    <col min="4" max="4" width="3.33203125" style="23" bestFit="1" customWidth="1"/>
    <col min="5" max="5" width="18.6640625" style="22" customWidth="1"/>
    <col min="6" max="8" width="8.109375" style="22" customWidth="1"/>
    <col min="9" max="16384" width="8.88671875" style="22"/>
  </cols>
  <sheetData>
    <row r="1" spans="1:8" ht="25.8">
      <c r="A1" s="93" t="s">
        <v>117</v>
      </c>
      <c r="B1" s="93"/>
      <c r="C1" s="93"/>
      <c r="D1" s="93"/>
      <c r="E1" s="93"/>
      <c r="F1" s="93"/>
      <c r="G1" s="93"/>
      <c r="H1" s="93"/>
    </row>
    <row r="3" spans="1:8">
      <c r="F3" s="46" t="s">
        <v>199</v>
      </c>
      <c r="G3" s="72">
        <v>0</v>
      </c>
      <c r="H3" s="73">
        <v>0</v>
      </c>
    </row>
    <row r="4" spans="1:8">
      <c r="F4" s="28"/>
      <c r="G4" s="28"/>
      <c r="H4" s="28"/>
    </row>
    <row r="6" spans="1:8" ht="24.9" customHeight="1">
      <c r="E6" s="26" t="s">
        <v>116</v>
      </c>
      <c r="F6" s="97"/>
      <c r="G6" s="97"/>
      <c r="H6" s="97"/>
    </row>
    <row r="7" spans="1:8" ht="24.9" customHeight="1">
      <c r="E7" s="26" t="s">
        <v>59</v>
      </c>
      <c r="F7" s="97"/>
      <c r="G7" s="97"/>
      <c r="H7" s="97"/>
    </row>
    <row r="8" spans="1:8">
      <c r="E8" s="26" t="s">
        <v>78</v>
      </c>
      <c r="F8" s="98"/>
      <c r="G8" s="98"/>
      <c r="H8" s="98"/>
    </row>
    <row r="9" spans="1:8" ht="11.25" customHeight="1">
      <c r="E9" s="75" t="s">
        <v>118</v>
      </c>
      <c r="F9" s="97"/>
      <c r="G9" s="97"/>
      <c r="H9" s="97"/>
    </row>
    <row r="10" spans="1:8" ht="24.9" customHeight="1">
      <c r="E10" s="26" t="s">
        <v>60</v>
      </c>
      <c r="F10" s="97"/>
      <c r="G10" s="97"/>
      <c r="H10" s="97"/>
    </row>
    <row r="11" spans="1:8" ht="22.5" customHeight="1">
      <c r="E11" s="26"/>
      <c r="F11" s="27"/>
      <c r="G11" s="27"/>
      <c r="H11" s="27"/>
    </row>
    <row r="12" spans="1:8" ht="26.25" customHeight="1">
      <c r="A12" s="27"/>
      <c r="B12" s="27"/>
      <c r="C12" s="27"/>
      <c r="D12" s="27"/>
      <c r="E12" s="27"/>
      <c r="F12" s="27"/>
      <c r="G12" s="27"/>
      <c r="H12" s="27"/>
    </row>
    <row r="13" spans="1:8" ht="26.25" customHeight="1">
      <c r="A13" s="27"/>
      <c r="B13" s="27"/>
      <c r="C13" s="27"/>
      <c r="D13" s="27"/>
      <c r="E13" s="27"/>
      <c r="F13" s="27"/>
      <c r="G13" s="27"/>
      <c r="H13" s="27"/>
    </row>
    <row r="14" spans="1:8" ht="26.25" customHeight="1">
      <c r="A14" s="96" t="str">
        <f>"競技会名 ： "&amp;マスタ!J2 &amp;"　 "</f>
        <v xml:space="preserve">競技会名 ： 第10回福井県マスターズ水泳競技大会　 </v>
      </c>
      <c r="B14" s="96"/>
      <c r="C14" s="96"/>
      <c r="D14" s="96"/>
      <c r="E14" s="96"/>
      <c r="F14" s="96"/>
      <c r="G14" s="96"/>
      <c r="H14" s="96"/>
    </row>
    <row r="15" spans="1:8" ht="26.25" customHeight="1">
      <c r="A15" s="27"/>
      <c r="B15" s="27"/>
      <c r="C15" s="27"/>
      <c r="D15" s="27"/>
      <c r="E15" s="27"/>
      <c r="F15" s="27"/>
      <c r="G15" s="27"/>
      <c r="H15" s="27"/>
    </row>
    <row r="16" spans="1:8" ht="26.25" customHeight="1">
      <c r="A16" s="25"/>
      <c r="B16" s="25"/>
      <c r="C16" s="25"/>
      <c r="D16" s="25"/>
      <c r="E16" s="25"/>
      <c r="F16" s="25"/>
      <c r="G16" s="25"/>
      <c r="H16" s="25"/>
    </row>
    <row r="17" spans="1:8" ht="26.25" customHeight="1">
      <c r="A17" s="25"/>
      <c r="B17" s="25"/>
      <c r="C17" s="25"/>
      <c r="D17" s="25"/>
      <c r="E17" s="25"/>
      <c r="F17" s="25"/>
      <c r="G17" s="25"/>
      <c r="H17" s="25"/>
    </row>
    <row r="18" spans="1:8" ht="15.9" customHeight="1">
      <c r="A18" s="25"/>
      <c r="B18" s="24" t="s">
        <v>29</v>
      </c>
      <c r="C18" s="30">
        <f>SUM(個人エントリーシート!R3:R22)</f>
        <v>0</v>
      </c>
      <c r="D18" s="25" t="s">
        <v>62</v>
      </c>
      <c r="E18" s="24" t="s">
        <v>200</v>
      </c>
      <c r="F18" s="94">
        <f>+C18*1500</f>
        <v>0</v>
      </c>
      <c r="G18" s="94"/>
      <c r="H18" s="31"/>
    </row>
    <row r="19" spans="1:8" ht="15.9" customHeight="1">
      <c r="A19" s="25"/>
      <c r="B19" s="24"/>
      <c r="C19" s="24"/>
      <c r="D19" s="25"/>
      <c r="E19" s="25"/>
      <c r="F19" s="29"/>
      <c r="G19" s="25"/>
      <c r="H19" s="25"/>
    </row>
    <row r="20" spans="1:8" ht="15.9" customHeight="1">
      <c r="A20" s="25"/>
      <c r="B20" s="24" t="s">
        <v>50</v>
      </c>
      <c r="C20" s="30">
        <f>COUNT(リレーエントリーシート!P3:P22)</f>
        <v>0</v>
      </c>
      <c r="D20" s="25" t="s">
        <v>61</v>
      </c>
      <c r="E20" s="24" t="s">
        <v>201</v>
      </c>
      <c r="F20" s="94">
        <f>+C20*2000</f>
        <v>0</v>
      </c>
      <c r="G20" s="94"/>
      <c r="H20" s="31"/>
    </row>
    <row r="21" spans="1:8" ht="15.9" customHeight="1">
      <c r="A21" s="25"/>
      <c r="B21" s="24"/>
      <c r="C21" s="24"/>
      <c r="D21" s="25"/>
      <c r="E21" s="25"/>
      <c r="F21" s="29"/>
      <c r="G21" s="25"/>
      <c r="H21" s="25"/>
    </row>
    <row r="22" spans="1:8" ht="15.9" customHeight="1">
      <c r="A22" s="25"/>
      <c r="B22" s="24" t="s">
        <v>63</v>
      </c>
      <c r="C22" s="74">
        <v>0</v>
      </c>
      <c r="D22" s="25" t="s">
        <v>61</v>
      </c>
      <c r="E22" s="24" t="s">
        <v>202</v>
      </c>
      <c r="F22" s="94">
        <f>+C22*750</f>
        <v>0</v>
      </c>
      <c r="G22" s="94"/>
      <c r="H22" s="31"/>
    </row>
    <row r="23" spans="1:8" ht="15.9" customHeight="1">
      <c r="A23" s="25"/>
      <c r="B23" s="24"/>
      <c r="C23" s="24"/>
      <c r="D23" s="25"/>
      <c r="E23" s="25"/>
      <c r="F23" s="29"/>
      <c r="G23" s="25"/>
      <c r="H23" s="25"/>
    </row>
    <row r="24" spans="1:8" ht="15.9" customHeight="1">
      <c r="A24" s="25"/>
      <c r="B24" s="32" t="s">
        <v>64</v>
      </c>
      <c r="C24" s="34">
        <v>0</v>
      </c>
      <c r="D24" s="33" t="s">
        <v>61</v>
      </c>
      <c r="E24" s="32" t="s">
        <v>65</v>
      </c>
      <c r="F24" s="94">
        <f>+C24*500</f>
        <v>0</v>
      </c>
      <c r="G24" s="94"/>
      <c r="H24" s="31"/>
    </row>
    <row r="25" spans="1:8" ht="15.9" customHeight="1">
      <c r="A25" s="24"/>
      <c r="B25" s="24"/>
      <c r="C25" s="24"/>
      <c r="D25" s="25"/>
      <c r="E25" s="24"/>
      <c r="F25" s="24"/>
      <c r="G25" s="24"/>
      <c r="H25" s="24"/>
    </row>
    <row r="26" spans="1:8" ht="18" customHeight="1">
      <c r="A26" s="24"/>
      <c r="B26" s="24" t="s">
        <v>66</v>
      </c>
      <c r="C26" s="24"/>
      <c r="D26" s="29"/>
      <c r="E26" s="29"/>
      <c r="F26" s="95">
        <f>SUM(F18:G24)</f>
        <v>0</v>
      </c>
      <c r="G26" s="95"/>
      <c r="H26" s="24"/>
    </row>
    <row r="27" spans="1:8" ht="14.4">
      <c r="A27" s="24"/>
      <c r="B27" s="24"/>
      <c r="C27" s="24"/>
      <c r="D27" s="25"/>
      <c r="E27" s="24"/>
      <c r="F27" s="24"/>
      <c r="G27" s="24"/>
      <c r="H27" s="24"/>
    </row>
    <row r="28" spans="1:8" ht="14.4">
      <c r="A28" s="24"/>
      <c r="B28" s="35"/>
      <c r="C28" s="24"/>
      <c r="D28" s="25"/>
      <c r="E28" s="24"/>
      <c r="F28" s="24"/>
      <c r="G28" s="24"/>
      <c r="H28" s="24"/>
    </row>
    <row r="29" spans="1:8" ht="14.4">
      <c r="A29" s="24"/>
      <c r="B29" s="24"/>
      <c r="C29" s="24"/>
      <c r="D29" s="25"/>
      <c r="E29" s="24"/>
      <c r="F29" s="24"/>
      <c r="G29" s="24"/>
      <c r="H29" s="24"/>
    </row>
    <row r="30" spans="1:8" ht="14.4">
      <c r="A30" s="24"/>
      <c r="B30" s="24"/>
      <c r="C30" s="24"/>
      <c r="D30" s="25"/>
      <c r="E30" s="24"/>
      <c r="F30" s="24"/>
      <c r="G30" s="24"/>
      <c r="H30" s="24"/>
    </row>
    <row r="31" spans="1:8" s="79" customFormat="1" ht="14.4">
      <c r="A31" s="77"/>
      <c r="B31" s="76"/>
      <c r="C31" s="77"/>
      <c r="D31" s="78"/>
      <c r="E31" s="77"/>
      <c r="F31" s="77"/>
      <c r="G31" s="77"/>
      <c r="H31" s="77"/>
    </row>
  </sheetData>
  <sheetProtection sheet="1" objects="1" scenarios="1"/>
  <mergeCells count="11">
    <mergeCell ref="A1:H1"/>
    <mergeCell ref="F20:G20"/>
    <mergeCell ref="F22:G22"/>
    <mergeCell ref="F24:G24"/>
    <mergeCell ref="F26:G26"/>
    <mergeCell ref="A14:H14"/>
    <mergeCell ref="F18:G18"/>
    <mergeCell ref="F10:H10"/>
    <mergeCell ref="F7:H7"/>
    <mergeCell ref="F6:H6"/>
    <mergeCell ref="F8:H9"/>
  </mergeCells>
  <phoneticPr fontId="2"/>
  <conditionalFormatting sqref="G3:H3 C22">
    <cfRule type="cellIs" dxfId="1" priority="2" operator="equal">
      <formula>0</formula>
    </cfRule>
  </conditionalFormatting>
  <conditionalFormatting sqref="G3:H3 F6:H7 F8 F10:H10 C22">
    <cfRule type="containsBlanks" dxfId="0" priority="1">
      <formula>LEN(TRIM(C3))=0</formula>
    </cfRule>
  </conditionalFormatting>
  <printOptions horizontalCentered="1"/>
  <pageMargins left="0.39370078740157483" right="0.39370078740157483" top="0.98425196850393704" bottom="0.74803149606299213" header="0.31496062992125984" footer="0.31496062992125984"/>
  <pageSetup paperSize="9" fitToHeight="0" orientation="portrait" horizontalDpi="4294967293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E498-BC67-4038-B35D-1772EBC17441}">
  <dimension ref="A1:J21"/>
  <sheetViews>
    <sheetView workbookViewId="0">
      <selection activeCell="A2" sqref="A2"/>
    </sheetView>
  </sheetViews>
  <sheetFormatPr defaultRowHeight="13.2"/>
  <cols>
    <col min="1" max="1" width="17.33203125" style="5" bestFit="1" customWidth="1"/>
    <col min="2" max="2" width="9" style="16"/>
    <col min="3" max="3" width="17.33203125" style="7" bestFit="1" customWidth="1"/>
    <col min="4" max="4" width="9" style="6"/>
    <col min="5" max="5" width="16.77734375" style="5" bestFit="1" customWidth="1"/>
    <col min="6" max="6" width="7.44140625" style="6" bestFit="1" customWidth="1"/>
    <col min="7" max="7" width="21.109375" style="5" bestFit="1" customWidth="1"/>
    <col min="8" max="8" width="11.44140625" style="6" bestFit="1" customWidth="1"/>
    <col min="9" max="9" width="11.6640625" bestFit="1" customWidth="1"/>
    <col min="10" max="10" width="45" bestFit="1" customWidth="1"/>
  </cols>
  <sheetData>
    <row r="1" spans="1:10">
      <c r="A1" s="99" t="s">
        <v>27</v>
      </c>
      <c r="B1" s="100"/>
      <c r="C1" s="99" t="s">
        <v>28</v>
      </c>
      <c r="D1" s="100"/>
      <c r="E1" s="99" t="s">
        <v>29</v>
      </c>
      <c r="F1" s="100"/>
      <c r="G1" s="99" t="s">
        <v>50</v>
      </c>
      <c r="H1" s="100"/>
      <c r="I1" s="57" t="s">
        <v>114</v>
      </c>
      <c r="J1" s="57" t="s">
        <v>115</v>
      </c>
    </row>
    <row r="2" spans="1:10">
      <c r="A2" s="5" t="s">
        <v>139</v>
      </c>
      <c r="B2" s="90" t="s">
        <v>189</v>
      </c>
      <c r="C2" s="5" t="s">
        <v>140</v>
      </c>
      <c r="D2" s="89">
        <v>50</v>
      </c>
      <c r="E2" s="5" t="s">
        <v>173</v>
      </c>
      <c r="F2" s="6" t="s">
        <v>174</v>
      </c>
      <c r="G2" s="5" t="s">
        <v>175</v>
      </c>
      <c r="H2" s="16">
        <v>60200</v>
      </c>
      <c r="I2" s="58">
        <v>46022</v>
      </c>
      <c r="J2" s="59" t="s">
        <v>195</v>
      </c>
    </row>
    <row r="3" spans="1:10">
      <c r="A3" s="83" t="s">
        <v>141</v>
      </c>
      <c r="B3" s="16" t="s">
        <v>142</v>
      </c>
      <c r="C3" t="s">
        <v>143</v>
      </c>
      <c r="D3" s="6">
        <v>51</v>
      </c>
      <c r="E3" s="5" t="s">
        <v>30</v>
      </c>
      <c r="F3" s="16" t="s">
        <v>40</v>
      </c>
      <c r="G3" s="5" t="s">
        <v>176</v>
      </c>
      <c r="H3" s="16">
        <v>70200</v>
      </c>
    </row>
    <row r="4" spans="1:10">
      <c r="A4" s="83" t="s">
        <v>144</v>
      </c>
      <c r="B4" s="16" t="s">
        <v>145</v>
      </c>
      <c r="C4" s="7" t="s">
        <v>146</v>
      </c>
      <c r="D4" s="6">
        <v>52</v>
      </c>
      <c r="E4" s="5" t="s">
        <v>31</v>
      </c>
      <c r="F4" s="16" t="s">
        <v>177</v>
      </c>
      <c r="H4" s="16"/>
    </row>
    <row r="5" spans="1:10">
      <c r="A5" s="83" t="s">
        <v>147</v>
      </c>
      <c r="B5" s="16" t="s">
        <v>148</v>
      </c>
      <c r="C5" s="7" t="s">
        <v>149</v>
      </c>
      <c r="D5" s="6">
        <v>53</v>
      </c>
      <c r="E5" s="5" t="s">
        <v>178</v>
      </c>
      <c r="F5" s="16">
        <v>10200</v>
      </c>
      <c r="H5" s="16"/>
    </row>
    <row r="6" spans="1:10">
      <c r="A6" s="83" t="s">
        <v>150</v>
      </c>
      <c r="B6" s="16" t="s">
        <v>151</v>
      </c>
      <c r="C6" s="7" t="s">
        <v>152</v>
      </c>
      <c r="D6" s="6">
        <v>54</v>
      </c>
      <c r="E6" s="5" t="s">
        <v>179</v>
      </c>
      <c r="F6" s="16" t="s">
        <v>180</v>
      </c>
    </row>
    <row r="7" spans="1:10">
      <c r="A7" s="83" t="s">
        <v>153</v>
      </c>
      <c r="B7" s="16" t="s">
        <v>154</v>
      </c>
      <c r="C7" s="7" t="s">
        <v>155</v>
      </c>
      <c r="D7" s="6">
        <v>55</v>
      </c>
      <c r="E7" s="5" t="s">
        <v>32</v>
      </c>
      <c r="F7" s="16" t="s">
        <v>41</v>
      </c>
    </row>
    <row r="8" spans="1:10">
      <c r="A8" s="83" t="s">
        <v>156</v>
      </c>
      <c r="B8" s="16" t="s">
        <v>157</v>
      </c>
      <c r="C8" s="7" t="s">
        <v>158</v>
      </c>
      <c r="D8" s="6">
        <v>56</v>
      </c>
      <c r="E8" s="5" t="s">
        <v>33</v>
      </c>
      <c r="F8" s="6" t="s">
        <v>34</v>
      </c>
    </row>
    <row r="9" spans="1:10">
      <c r="A9" s="83" t="s">
        <v>159</v>
      </c>
      <c r="B9" s="16" t="s">
        <v>160</v>
      </c>
      <c r="C9" s="7" t="s">
        <v>161</v>
      </c>
      <c r="D9" s="6">
        <v>57</v>
      </c>
      <c r="E9" s="5" t="s">
        <v>188</v>
      </c>
      <c r="F9" s="89" t="s">
        <v>190</v>
      </c>
    </row>
    <row r="10" spans="1:10">
      <c r="A10" s="5" t="s">
        <v>162</v>
      </c>
      <c r="B10" s="16" t="s">
        <v>163</v>
      </c>
      <c r="C10" s="7" t="s">
        <v>164</v>
      </c>
      <c r="D10" s="6">
        <v>58</v>
      </c>
      <c r="E10" s="5" t="s">
        <v>181</v>
      </c>
      <c r="F10" s="6" t="s">
        <v>182</v>
      </c>
    </row>
    <row r="11" spans="1:10">
      <c r="A11" s="5" t="s">
        <v>165</v>
      </c>
      <c r="B11" s="16" t="s">
        <v>13</v>
      </c>
      <c r="E11" s="5" t="s">
        <v>35</v>
      </c>
      <c r="F11" s="16" t="s">
        <v>42</v>
      </c>
    </row>
    <row r="12" spans="1:10">
      <c r="A12" s="5" t="s">
        <v>166</v>
      </c>
      <c r="B12" s="16" t="s">
        <v>14</v>
      </c>
      <c r="E12" s="5" t="s">
        <v>36</v>
      </c>
      <c r="F12" s="16" t="s">
        <v>37</v>
      </c>
    </row>
    <row r="13" spans="1:10">
      <c r="A13" s="5" t="s">
        <v>167</v>
      </c>
      <c r="B13" s="16" t="s">
        <v>15</v>
      </c>
      <c r="E13" s="5" t="s">
        <v>191</v>
      </c>
      <c r="F13" s="16" t="s">
        <v>192</v>
      </c>
    </row>
    <row r="14" spans="1:10">
      <c r="A14" s="5" t="s">
        <v>168</v>
      </c>
      <c r="B14" s="16" t="s">
        <v>16</v>
      </c>
      <c r="E14" s="5" t="s">
        <v>183</v>
      </c>
      <c r="F14" s="16" t="s">
        <v>184</v>
      </c>
    </row>
    <row r="15" spans="1:10">
      <c r="A15" s="5" t="s">
        <v>169</v>
      </c>
      <c r="B15" s="16" t="s">
        <v>17</v>
      </c>
      <c r="E15" s="5" t="s">
        <v>38</v>
      </c>
      <c r="F15" s="16" t="s">
        <v>43</v>
      </c>
    </row>
    <row r="16" spans="1:10">
      <c r="A16" s="5" t="s">
        <v>170</v>
      </c>
      <c r="B16" s="16" t="s">
        <v>18</v>
      </c>
      <c r="E16" s="5" t="s">
        <v>39</v>
      </c>
      <c r="F16" s="16" t="s">
        <v>44</v>
      </c>
    </row>
    <row r="17" spans="1:6">
      <c r="A17" s="5" t="s">
        <v>171</v>
      </c>
      <c r="B17" s="16" t="s">
        <v>19</v>
      </c>
      <c r="E17" s="5" t="s">
        <v>193</v>
      </c>
      <c r="F17" s="16" t="s">
        <v>194</v>
      </c>
    </row>
    <row r="18" spans="1:6">
      <c r="A18" s="5" t="s">
        <v>172</v>
      </c>
      <c r="B18" s="16" t="s">
        <v>20</v>
      </c>
      <c r="E18" s="5" t="s">
        <v>185</v>
      </c>
      <c r="F18" s="16" t="s">
        <v>186</v>
      </c>
    </row>
    <row r="19" spans="1:6">
      <c r="E19" s="5" t="s">
        <v>120</v>
      </c>
      <c r="F19" s="16" t="s">
        <v>121</v>
      </c>
    </row>
    <row r="20" spans="1:6">
      <c r="F20" s="16"/>
    </row>
    <row r="21" spans="1:6">
      <c r="F21" s="16"/>
    </row>
  </sheetData>
  <mergeCells count="4">
    <mergeCell ref="A1:B1"/>
    <mergeCell ref="C1:D1"/>
    <mergeCell ref="E1:F1"/>
    <mergeCell ref="G1:H1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個人エントリーシート</vt:lpstr>
      <vt:lpstr>リレーエントリーシート</vt:lpstr>
      <vt:lpstr>申込用紙</vt:lpstr>
      <vt:lpstr>マスタ</vt:lpstr>
      <vt:lpstr>リレー区分</vt:lpstr>
      <vt:lpstr>リレー種目</vt:lpstr>
      <vt:lpstr>個人区分</vt:lpstr>
      <vt:lpstr>個人種目</vt:lpstr>
      <vt:lpstr>選手名</vt:lpstr>
    </vt:vector>
  </TitlesOfParts>
  <Company>福井県水泳連盟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福井県水泳連盟</dc:creator>
  <cp:lastModifiedBy>英俊 岩﨑</cp:lastModifiedBy>
  <cp:lastPrinted>2025-01-12T10:40:10Z</cp:lastPrinted>
  <dcterms:created xsi:type="dcterms:W3CDTF">1999-08-06T02:23:18Z</dcterms:created>
  <dcterms:modified xsi:type="dcterms:W3CDTF">2025-01-14T13:13:49Z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福井県水泳連盟</vt:lpwstr>
  </property>
  <property fmtid="{D5CDD505-2E9C-101B-9397-08002B2CF9AE}" pid="3" name="記録日">
    <vt:lpwstr>2024/02/01</vt:lpwstr>
  </property>
  <property fmtid="{D5CDD505-2E9C-101B-9397-08002B2CF9AE}" pid="4" name="差出人">
    <vt:lpwstr>福井県水泳連盟</vt:lpwstr>
  </property>
</Properties>
</file>